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60219\Desktop\Attendance\College website\"/>
    </mc:Choice>
  </mc:AlternateContent>
  <bookViews>
    <workbookView xWindow="0" yWindow="0" windowWidth="23970" windowHeight="9660"/>
  </bookViews>
  <sheets>
    <sheet name="Sheet1" sheetId="3" r:id="rId1"/>
  </sheets>
  <calcPr calcId="152511"/>
</workbook>
</file>

<file path=xl/calcChain.xml><?xml version="1.0" encoding="utf-8"?>
<calcChain xmlns="http://schemas.openxmlformats.org/spreadsheetml/2006/main">
  <c r="D258" i="3" l="1"/>
  <c r="D257" i="3"/>
  <c r="D256" i="3"/>
  <c r="D255" i="3"/>
  <c r="D254" i="3"/>
  <c r="D253" i="3"/>
  <c r="D252" i="3"/>
  <c r="D251" i="3"/>
  <c r="D250" i="3"/>
  <c r="D249" i="3"/>
  <c r="D248" i="3"/>
  <c r="D247" i="3"/>
  <c r="D246" i="3"/>
  <c r="D245" i="3"/>
  <c r="D244" i="3"/>
  <c r="D243" i="3"/>
  <c r="D240" i="3"/>
  <c r="D239" i="3"/>
  <c r="D237" i="3"/>
  <c r="D236" i="3"/>
  <c r="D235" i="3"/>
  <c r="D234" i="3"/>
  <c r="D233" i="3"/>
  <c r="D232" i="3"/>
  <c r="D231" i="3"/>
  <c r="D230" i="3"/>
  <c r="D229" i="3"/>
  <c r="D228" i="3"/>
  <c r="D227" i="3"/>
  <c r="D226" i="3"/>
  <c r="D224" i="3"/>
  <c r="D222" i="3"/>
  <c r="D221" i="3"/>
  <c r="D220" i="3"/>
  <c r="D219" i="3"/>
  <c r="D218" i="3"/>
  <c r="D217" i="3"/>
  <c r="D216" i="3"/>
  <c r="D215" i="3"/>
  <c r="D214" i="3"/>
  <c r="D213" i="3"/>
  <c r="D212" i="3"/>
  <c r="D211" i="3"/>
  <c r="D210" i="3"/>
  <c r="D209" i="3"/>
  <c r="D208" i="3"/>
  <c r="D207" i="3"/>
  <c r="D206" i="3"/>
  <c r="D205" i="3"/>
  <c r="D204" i="3"/>
  <c r="D203" i="3"/>
  <c r="D202" i="3"/>
  <c r="D201" i="3"/>
  <c r="D200" i="3"/>
  <c r="D199" i="3"/>
  <c r="D198" i="3"/>
  <c r="D197" i="3"/>
  <c r="D196" i="3"/>
  <c r="D195" i="3"/>
  <c r="D194" i="3"/>
  <c r="D193" i="3"/>
  <c r="D191" i="3"/>
  <c r="D190" i="3"/>
  <c r="D189" i="3"/>
  <c r="D188" i="3"/>
  <c r="D187" i="3"/>
  <c r="D186" i="3"/>
  <c r="D185" i="3"/>
  <c r="D184" i="3"/>
  <c r="D183" i="3"/>
  <c r="D181" i="3"/>
  <c r="D180" i="3"/>
  <c r="D179" i="3"/>
  <c r="D178" i="3"/>
  <c r="D177" i="3"/>
  <c r="D176" i="3"/>
  <c r="D175" i="3"/>
  <c r="D174" i="3"/>
  <c r="D173" i="3"/>
  <c r="D172" i="3"/>
  <c r="D171" i="3"/>
  <c r="D170" i="3"/>
  <c r="D169" i="3"/>
  <c r="D168" i="3"/>
  <c r="D167" i="3"/>
  <c r="D166" i="3"/>
  <c r="D165" i="3"/>
  <c r="D163" i="3"/>
  <c r="D162" i="3"/>
  <c r="D161" i="3"/>
  <c r="D160" i="3"/>
  <c r="D159" i="3"/>
  <c r="D158" i="3"/>
  <c r="D157" i="3"/>
  <c r="D156" i="3"/>
  <c r="D155" i="3"/>
  <c r="D154" i="3"/>
  <c r="D153" i="3"/>
  <c r="D152" i="3"/>
  <c r="D151" i="3"/>
  <c r="D150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D137" i="3"/>
  <c r="D136" i="3"/>
  <c r="D135" i="3"/>
  <c r="D134" i="3"/>
  <c r="D133" i="3"/>
  <c r="D131" i="3"/>
  <c r="D130" i="3"/>
  <c r="D129" i="3"/>
  <c r="D128" i="3"/>
  <c r="D127" i="3"/>
  <c r="D126" i="3"/>
  <c r="D125" i="3"/>
  <c r="D124" i="3"/>
  <c r="D123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3" i="3"/>
  <c r="D82" i="3"/>
  <c r="D81" i="3"/>
  <c r="D80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</calcChain>
</file>

<file path=xl/sharedStrings.xml><?xml version="1.0" encoding="utf-8"?>
<sst xmlns="http://schemas.openxmlformats.org/spreadsheetml/2006/main" count="1796" uniqueCount="565">
  <si>
    <t>S.No</t>
  </si>
  <si>
    <t>Peethamber Lokanandi</t>
  </si>
  <si>
    <t>RADIO-DIAGNOSIS</t>
  </si>
  <si>
    <t>Kondabolu Sai Kiran</t>
  </si>
  <si>
    <t>MICROBIOLOGY</t>
  </si>
  <si>
    <t>Chikkala Sanjeev Harshit</t>
  </si>
  <si>
    <t>ANATOMY</t>
  </si>
  <si>
    <t>Krishna Sailaja Sattiraju</t>
  </si>
  <si>
    <t>OBSTETRICS &amp; GYNAECOLOGY</t>
  </si>
  <si>
    <t>GENERAL MEDICINE</t>
  </si>
  <si>
    <t>PAEDIATRICS</t>
  </si>
  <si>
    <t>GENERAL SURGERY</t>
  </si>
  <si>
    <t>Swastik Nihar Mohanty</t>
  </si>
  <si>
    <t>ENT/ Otorhinolaryngology</t>
  </si>
  <si>
    <t>COMMUNITY MEDICINE</t>
  </si>
  <si>
    <t>EMERGENCY MEDICINE</t>
  </si>
  <si>
    <t>Makina Annapurna</t>
  </si>
  <si>
    <t>PHARMACOLOGY</t>
  </si>
  <si>
    <t>V I Gamani</t>
  </si>
  <si>
    <t>Ayush Sharma</t>
  </si>
  <si>
    <t>BIOCHEMISTRY</t>
  </si>
  <si>
    <t>GANDI VIJAY KUMAR</t>
  </si>
  <si>
    <t>DURGASI TEJASREE</t>
  </si>
  <si>
    <t>PHYSIOLOGY</t>
  </si>
  <si>
    <t>ORTHOPAEDICS</t>
  </si>
  <si>
    <t>Konuri Bhargavaram</t>
  </si>
  <si>
    <t>Kalla Sreeharsha</t>
  </si>
  <si>
    <t>Pola Vikranth</t>
  </si>
  <si>
    <t>Challa Aishwarya Sowmya Sivani</t>
  </si>
  <si>
    <t>Boina Nivedita</t>
  </si>
  <si>
    <t>Karri Rachana</t>
  </si>
  <si>
    <t>PATHOLOGY</t>
  </si>
  <si>
    <t>DERMATOLOGY</t>
  </si>
  <si>
    <t>ANESTHESIOLOGY</t>
  </si>
  <si>
    <t>PSYCHIATRY</t>
  </si>
  <si>
    <t>Nakka Suhasini</t>
  </si>
  <si>
    <t>OPHTHALMOLOGY</t>
  </si>
  <si>
    <t>Sucharitha Chekuri</t>
  </si>
  <si>
    <t>ANAPARTHY DIVYA</t>
  </si>
  <si>
    <t>Bhaswati Das</t>
  </si>
  <si>
    <t>Satyanarayana Oruganti</t>
  </si>
  <si>
    <t>Dara Pavani</t>
  </si>
  <si>
    <t>Palanki S S N V Ratna Gayatri</t>
  </si>
  <si>
    <t>Syam Kumar Addepalli</t>
  </si>
  <si>
    <t>RESPIRATORY MEDICINE</t>
  </si>
  <si>
    <t>Vadlamani Sarada</t>
  </si>
  <si>
    <t>Vidhya Kuppili</t>
  </si>
  <si>
    <t>Krishna Chaitanya Reddy Y</t>
  </si>
  <si>
    <t>Bharadwaj Vedula</t>
  </si>
  <si>
    <t>Rongala Venkata Manasa</t>
  </si>
  <si>
    <t>Statistician NG</t>
  </si>
  <si>
    <t>SINCHAL GHOSH</t>
  </si>
  <si>
    <t>Kakaraparthi Yasoda Devi</t>
  </si>
  <si>
    <t>Mantraratnam Pramila Padmini</t>
  </si>
  <si>
    <t>Rahul Ray</t>
  </si>
  <si>
    <t>Nagireddi Sushma Prasanthi</t>
  </si>
  <si>
    <t>Ganta Vineela</t>
  </si>
  <si>
    <t>Raj Kumar Sahu</t>
  </si>
  <si>
    <t>Gedala Vivarna</t>
  </si>
  <si>
    <t>Krishna Sai Attili</t>
  </si>
  <si>
    <t>Kanithi Venkat Gopi Siva Kishore</t>
  </si>
  <si>
    <t>Rapeti Ramana Rao</t>
  </si>
  <si>
    <t>Jasmin Sahoo</t>
  </si>
  <si>
    <t>Polisetty Venkata Shyam Prasad</t>
  </si>
  <si>
    <t>Karri Shyamini</t>
  </si>
  <si>
    <t>Varda Ramya</t>
  </si>
  <si>
    <t>Mahanti Sreenu</t>
  </si>
  <si>
    <t>Garapati Kausika</t>
  </si>
  <si>
    <t>Professor HOD NG</t>
  </si>
  <si>
    <t>Gummadi Raja Pramila</t>
  </si>
  <si>
    <t>Akula Sri Yaswanth Sai Ram</t>
  </si>
  <si>
    <t>Guntuboina Indira</t>
  </si>
  <si>
    <t>Chennamsetty Veera Narendravarma</t>
  </si>
  <si>
    <t>Gogula Sreeja</t>
  </si>
  <si>
    <t>Poluri Lakshmi Vasantha</t>
  </si>
  <si>
    <t>Indira Guntoory</t>
  </si>
  <si>
    <t>Veera Venkata Satyanarayana Kunche</t>
  </si>
  <si>
    <t>Kuna Swathi</t>
  </si>
  <si>
    <t>Malla Navya Teja</t>
  </si>
  <si>
    <t>Serakam Panduranga Vittal</t>
  </si>
  <si>
    <t>Surya Prakash Rao Vurrakula</t>
  </si>
  <si>
    <t>Levi Anand Prabhakar</t>
  </si>
  <si>
    <t>Uppili Gouthami</t>
  </si>
  <si>
    <t>Tummala Mrudhula</t>
  </si>
  <si>
    <t>Sekharamantri Rajendra Nath</t>
  </si>
  <si>
    <t>Amrita Makhijani</t>
  </si>
  <si>
    <t>Manukonda Alpha</t>
  </si>
  <si>
    <t>Killana S Raghu Chanakya</t>
  </si>
  <si>
    <t>Pusapati Suchitra</t>
  </si>
  <si>
    <t>Ganja Ravi Kumar</t>
  </si>
  <si>
    <t>Molli Monica</t>
  </si>
  <si>
    <t>Dasari Nikhila Dora</t>
  </si>
  <si>
    <t>Bhoopathi Arun Kumar</t>
  </si>
  <si>
    <t>Tata Ramya Spandana</t>
  </si>
  <si>
    <t>Gurrala Keertana</t>
  </si>
  <si>
    <t>Varupula Suresh</t>
  </si>
  <si>
    <t>Garaga Suvarnanjali</t>
  </si>
  <si>
    <t>Yellapu Kiranmayi</t>
  </si>
  <si>
    <t>Mada Sai Krishna</t>
  </si>
  <si>
    <t>Janapareddi V Bhaskara Rao</t>
  </si>
  <si>
    <t>Pentapalli Krishnakusuma</t>
  </si>
  <si>
    <t>K S K Divya</t>
  </si>
  <si>
    <t>Konusu Sreya</t>
  </si>
  <si>
    <t>Darshini Pasupuleti</t>
  </si>
  <si>
    <t>Kattamuri Swetha</t>
  </si>
  <si>
    <t>Savy Chawla</t>
  </si>
  <si>
    <t>Clinical Psychologist</t>
  </si>
  <si>
    <t>Kella Goutham Nandan</t>
  </si>
  <si>
    <t>Pothula Prathyusha</t>
  </si>
  <si>
    <t>Potnuri Radhika</t>
  </si>
  <si>
    <t>Gorantla Samba Siva Rao</t>
  </si>
  <si>
    <t>Dr Sumera Salomi Soudagar</t>
  </si>
  <si>
    <t>N Sindhura</t>
  </si>
  <si>
    <t>Venkata Saraswathi Avula</t>
  </si>
  <si>
    <t>DAVANA</t>
  </si>
  <si>
    <t>Kukkala Lavanya</t>
  </si>
  <si>
    <t>Pulavarthi Goutham Phani</t>
  </si>
  <si>
    <t>Vadali Jaya Lakshmi Sushama</t>
  </si>
  <si>
    <t>Vechalapu Ravindra Dev</t>
  </si>
  <si>
    <t>Vandana Mrudula</t>
  </si>
  <si>
    <t>Vasireddy Niveditha</t>
  </si>
  <si>
    <t>Yugandhar Gandupalli</t>
  </si>
  <si>
    <t>Damarasingu Venkata Sai Prathyusha</t>
  </si>
  <si>
    <t>Barla Komal Sahithi</t>
  </si>
  <si>
    <t>Meeravali Shaik</t>
  </si>
  <si>
    <t>Katuboyina Sai Lakshmi</t>
  </si>
  <si>
    <t>Poosarla Venkata Surya Lavanya</t>
  </si>
  <si>
    <t>Pitani Syamala</t>
  </si>
  <si>
    <t>Peddada Ayesha</t>
  </si>
  <si>
    <t>Nanupatruni Vijitha</t>
  </si>
  <si>
    <t>DAKE SATHISH KUMAR</t>
  </si>
  <si>
    <t>Ambati Santosha Lakshmi</t>
  </si>
  <si>
    <t>Gayathri V</t>
  </si>
  <si>
    <t>Vupputuri Venkata Lakshmi Narasimha Rao</t>
  </si>
  <si>
    <t>Yatham Siva Sai Kumar Reddy</t>
  </si>
  <si>
    <t>Santhi Jwala Undrajavarapu</t>
  </si>
  <si>
    <t>Gudla Ramadevi</t>
  </si>
  <si>
    <t>Tillapudi Praveena</t>
  </si>
  <si>
    <t>Areti Sree Sai Phani Eswar</t>
  </si>
  <si>
    <t>Areti Sri Laxmi</t>
  </si>
  <si>
    <t>Tulasi Madhuri Thotakura</t>
  </si>
  <si>
    <t>Erramelli Nag Divya</t>
  </si>
  <si>
    <t>Behara Girish</t>
  </si>
  <si>
    <t>Likhita Alajangi</t>
  </si>
  <si>
    <t>Vadali Sanjeev Uday Srikar</t>
  </si>
  <si>
    <t>Venkat Narayana Goutham Valapala</t>
  </si>
  <si>
    <t>Naidu Lakshmana Shashank</t>
  </si>
  <si>
    <t>Chandini Samantula</t>
  </si>
  <si>
    <t>Deepthi Vemuri</t>
  </si>
  <si>
    <t>Kollipara Haritha</t>
  </si>
  <si>
    <t>Sigilipelli Navya</t>
  </si>
  <si>
    <t>Sree Sailaja Pidugu</t>
  </si>
  <si>
    <t>Annepu Aishwarya</t>
  </si>
  <si>
    <t>Nannapaneni Heanitha</t>
  </si>
  <si>
    <t>Janni Laxman</t>
  </si>
  <si>
    <t>Reddi Bhavani Rao</t>
  </si>
  <si>
    <t>Mutyala Sai Divya</t>
  </si>
  <si>
    <t>Mutyala Sai Deepthi</t>
  </si>
  <si>
    <t>Koripadu Seshagiri</t>
  </si>
  <si>
    <t>Undrajavarapu Ramojirao</t>
  </si>
  <si>
    <t>FORENSIC MEDICINE &amp; TOXICOLOGY</t>
  </si>
  <si>
    <t>Atla Kasi Babu</t>
  </si>
  <si>
    <t>Banna Divya</t>
  </si>
  <si>
    <t>Swaroop Chand Bhansali</t>
  </si>
  <si>
    <t>Jillella Naga Sreenivasulu</t>
  </si>
  <si>
    <t>Kudupudi Punyavathi Poojitha</t>
  </si>
  <si>
    <t>Rajya Lakshmi Chepuru</t>
  </si>
  <si>
    <t>Govindaraju S L Manojna</t>
  </si>
  <si>
    <t>Kosti Ravi Naini</t>
  </si>
  <si>
    <t>Zaibee Ahmed</t>
  </si>
  <si>
    <t>Golla Swetha</t>
  </si>
  <si>
    <t>Kota Mythili</t>
  </si>
  <si>
    <t>Farzana Mohammed</t>
  </si>
  <si>
    <t>Anakapalli Vanaja</t>
  </si>
  <si>
    <t>Singampalli Pavani Dedeepya</t>
  </si>
  <si>
    <t>Chandu Gopala Krishna</t>
  </si>
  <si>
    <t>Kakarala Geshmanjali</t>
  </si>
  <si>
    <t>Samantula Satyapraveen</t>
  </si>
  <si>
    <t>Garapati Venkata Abhilash</t>
  </si>
  <si>
    <t>Soma Sai Gopi Chandu</t>
  </si>
  <si>
    <t>Chaduvula Preetham Sai Sukesh</t>
  </si>
  <si>
    <t>Pemmada Ravi Kumar</t>
  </si>
  <si>
    <t>Alla Sai Srujana</t>
  </si>
  <si>
    <t>Anirudh Kovvali</t>
  </si>
  <si>
    <t>Anupoju Subhash</t>
  </si>
  <si>
    <t>Balla Anjana Gayatri</t>
  </si>
  <si>
    <t>Bonela Sai Kumar</t>
  </si>
  <si>
    <t>Chaparala Sarishma</t>
  </si>
  <si>
    <t>Dasari Madhu Manjusha</t>
  </si>
  <si>
    <t>Dharani Pratyusha Palepu</t>
  </si>
  <si>
    <t>Dr Cherukuri Prasanthi</t>
  </si>
  <si>
    <t>Dugapati Teena Rao</t>
  </si>
  <si>
    <t>Fathima Ashraf</t>
  </si>
  <si>
    <t>Gandham Kanaka Sathya Revathi</t>
  </si>
  <si>
    <t>Geddam Susmitha</t>
  </si>
  <si>
    <t>Girada Ashish</t>
  </si>
  <si>
    <t>Gudipudi Raghunadh Babu</t>
  </si>
  <si>
    <t>Gundareddy Vinay</t>
  </si>
  <si>
    <t>Harish Kodi</t>
  </si>
  <si>
    <t>Jakkampudi Navya</t>
  </si>
  <si>
    <t>Kakarlapudi Yasitha</t>
  </si>
  <si>
    <t>Kambagowni Sowmya</t>
  </si>
  <si>
    <t>Kondety Pavitra</t>
  </si>
  <si>
    <t>Kundrapu Ranjith Kumar</t>
  </si>
  <si>
    <t>Kurmana Amrutha Laya</t>
  </si>
  <si>
    <t>Mandapaka Suryanarayan Murty</t>
  </si>
  <si>
    <t>Marupilla Asish Teja</t>
  </si>
  <si>
    <t>Mekala Kamala Priya Darshini</t>
  </si>
  <si>
    <t>Nandigrama Siva Durgesh</t>
  </si>
  <si>
    <t>Nerusu Ganga Nagamani</t>
  </si>
  <si>
    <t>Nukala Srikrishna</t>
  </si>
  <si>
    <t>Palisetti Vamsi Krishna</t>
  </si>
  <si>
    <t>Parthiban R</t>
  </si>
  <si>
    <t>Pentela Radha</t>
  </si>
  <si>
    <t>Rakoti Chaitanya</t>
  </si>
  <si>
    <t>Sadi Bhavana</t>
  </si>
  <si>
    <t>Saravanakumar Sundar</t>
  </si>
  <si>
    <t>Singisetti Srinivas</t>
  </si>
  <si>
    <t>Sri Satya Manasa Kakani</t>
  </si>
  <si>
    <t>Sri Vatsavaye Naga Sudha</t>
  </si>
  <si>
    <t>Sunkara Rohit</t>
  </si>
  <si>
    <t>Susmitha Pravallika Jaggumantri</t>
  </si>
  <si>
    <t>Tata Ramya Sree</t>
  </si>
  <si>
    <t>Tati Rajashekhar</t>
  </si>
  <si>
    <t>Thallury Shirin Kamal</t>
  </si>
  <si>
    <t>Thammaneni Sarath Reddy</t>
  </si>
  <si>
    <t>Thota Jaya Someswara Abhinav Maharaj</t>
  </si>
  <si>
    <t>Thota Mohan Sankarji Maharaj</t>
  </si>
  <si>
    <t>Thota Naga Abhishek Rosaiah Maharaj</t>
  </si>
  <si>
    <t>Uppada Grace Lalitha Priya</t>
  </si>
  <si>
    <t>Vamsi Karanam</t>
  </si>
  <si>
    <t>Vankayalapati  Suresh</t>
  </si>
  <si>
    <t>Vidya Sanapala</t>
  </si>
  <si>
    <t>Medical Registration No.</t>
  </si>
  <si>
    <t>Professional Qualification</t>
  </si>
  <si>
    <t>Nature of Employment (Permanent/ Contractual)</t>
  </si>
  <si>
    <t>Total Teaching Exp. (in Years)</t>
  </si>
  <si>
    <t>Permanent</t>
  </si>
  <si>
    <t xml:space="preserve">TUTOR </t>
  </si>
  <si>
    <t xml:space="preserve">Assistant Professor </t>
  </si>
  <si>
    <t xml:space="preserve">Senior Resident </t>
  </si>
  <si>
    <t>K Vidya Sagar</t>
  </si>
  <si>
    <t>M.Sc., Ph.D.</t>
  </si>
  <si>
    <t>MD</t>
  </si>
  <si>
    <t>MBBS</t>
  </si>
  <si>
    <t>M.Sc.</t>
  </si>
  <si>
    <t>M.Sc</t>
  </si>
  <si>
    <t>DNB</t>
  </si>
  <si>
    <t>MRCPCH, DCH</t>
  </si>
  <si>
    <t>M.Phil</t>
  </si>
  <si>
    <t>MS</t>
  </si>
  <si>
    <t>NA</t>
  </si>
  <si>
    <t>APMC/99017</t>
  </si>
  <si>
    <t>APMC/115740</t>
  </si>
  <si>
    <t>APMC/ 115739</t>
  </si>
  <si>
    <t>APMC/111649</t>
  </si>
  <si>
    <t>APMC/128143</t>
  </si>
  <si>
    <t>APMC/126484</t>
  </si>
  <si>
    <t>APMC/71448</t>
  </si>
  <si>
    <t>APMC/116108</t>
  </si>
  <si>
    <t>APMC/117374</t>
  </si>
  <si>
    <t>APMC/ 50296</t>
  </si>
  <si>
    <t>APMC/ 98953</t>
  </si>
  <si>
    <t>APMC/ 84738</t>
  </si>
  <si>
    <t>APMC/ 79372</t>
  </si>
  <si>
    <t>APMC/ 107631</t>
  </si>
  <si>
    <t>APMC/ 118933</t>
  </si>
  <si>
    <t>APMC/ 118891</t>
  </si>
  <si>
    <t>APMC/ 123068</t>
  </si>
  <si>
    <t>APMC/ 128373</t>
  </si>
  <si>
    <t>APMC/ 126561</t>
  </si>
  <si>
    <t>APMC/15626</t>
  </si>
  <si>
    <t>APMC/99684</t>
  </si>
  <si>
    <t>APMC/76146</t>
  </si>
  <si>
    <t>APMC/99976</t>
  </si>
  <si>
    <t>APMC/128228</t>
  </si>
  <si>
    <t>APMC/125797</t>
  </si>
  <si>
    <t>APMC/128003</t>
  </si>
  <si>
    <t>APMC/123534</t>
  </si>
  <si>
    <t>APMC/123000</t>
  </si>
  <si>
    <t>APMC/131465</t>
  </si>
  <si>
    <t>TSMC/19468</t>
  </si>
  <si>
    <t>APMC/62323</t>
  </si>
  <si>
    <t>APMC/73071</t>
  </si>
  <si>
    <t>APMC/81790</t>
  </si>
  <si>
    <t>APMC/71022</t>
  </si>
  <si>
    <t>APMC/96828</t>
  </si>
  <si>
    <t>APMC/125605</t>
  </si>
  <si>
    <t>APMC/128224</t>
  </si>
  <si>
    <t>APMC/126873</t>
  </si>
  <si>
    <t>APMC/131393</t>
  </si>
  <si>
    <t>APMC/117790</t>
  </si>
  <si>
    <t>SMC 01692</t>
  </si>
  <si>
    <t>MP 32538</t>
  </si>
  <si>
    <t>APMC/34519</t>
  </si>
  <si>
    <t>APMC/57799</t>
  </si>
  <si>
    <t>APMC/60818</t>
  </si>
  <si>
    <t>APMC/70407</t>
  </si>
  <si>
    <t>APMC/66881</t>
  </si>
  <si>
    <t>APMC/82461</t>
  </si>
  <si>
    <t>APMC/103098</t>
  </si>
  <si>
    <t>APMC/103444</t>
  </si>
  <si>
    <t>APMC/102341</t>
  </si>
  <si>
    <t>APMC/93496</t>
  </si>
  <si>
    <t>APMC/22621</t>
  </si>
  <si>
    <t>APMC/9064</t>
  </si>
  <si>
    <t>APMC/32189</t>
  </si>
  <si>
    <t>APMC/83566</t>
  </si>
  <si>
    <t>APMC/130503</t>
  </si>
  <si>
    <t>APMC/86473</t>
  </si>
  <si>
    <t>APMC/103483</t>
  </si>
  <si>
    <t>APMC/79372</t>
  </si>
  <si>
    <t>APMC/128822</t>
  </si>
  <si>
    <t>APMC/121752</t>
  </si>
  <si>
    <t>APMC/114458</t>
  </si>
  <si>
    <t>APMC/125607</t>
  </si>
  <si>
    <t>APMC/37209</t>
  </si>
  <si>
    <t>APMC/45045</t>
  </si>
  <si>
    <t>APMC/14334</t>
  </si>
  <si>
    <t>APMC/85226</t>
  </si>
  <si>
    <t>APMC/83398</t>
  </si>
  <si>
    <t>APMC/76341</t>
  </si>
  <si>
    <t>APMC/123738</t>
  </si>
  <si>
    <t>APMC/127866</t>
  </si>
  <si>
    <t>APMC/77560</t>
  </si>
  <si>
    <t>APMC/125215</t>
  </si>
  <si>
    <t>APMC/114459</t>
  </si>
  <si>
    <t>APMC/124879</t>
  </si>
  <si>
    <t>APMC/130223</t>
  </si>
  <si>
    <t>APMC/14452</t>
  </si>
  <si>
    <t>APMC/14428</t>
  </si>
  <si>
    <t>APMC/61174</t>
  </si>
  <si>
    <t>APMC/53726</t>
  </si>
  <si>
    <t>APMC/67364</t>
  </si>
  <si>
    <t>APMC/82017</t>
  </si>
  <si>
    <t>APMC/68134</t>
  </si>
  <si>
    <t>APMC/144660</t>
  </si>
  <si>
    <t>APMC/19684</t>
  </si>
  <si>
    <t>APMC/162182</t>
  </si>
  <si>
    <t>APMC/171851</t>
  </si>
  <si>
    <t>APMC/123202</t>
  </si>
  <si>
    <t>APMC/125331</t>
  </si>
  <si>
    <t>APMC/100640</t>
  </si>
  <si>
    <t>APMC/16224</t>
  </si>
  <si>
    <t>APMC/47420</t>
  </si>
  <si>
    <t>APMC/46927</t>
  </si>
  <si>
    <t>APMC/65819</t>
  </si>
  <si>
    <t>APMC/53374</t>
  </si>
  <si>
    <t>APMC/80438</t>
  </si>
  <si>
    <t>APMC/75245</t>
  </si>
  <si>
    <t>APMC/92092</t>
  </si>
  <si>
    <t>APMC/95872</t>
  </si>
  <si>
    <t>APMC/93277</t>
  </si>
  <si>
    <t>APMC/91427</t>
  </si>
  <si>
    <t>APMC/82416</t>
  </si>
  <si>
    <t>APMC/98048</t>
  </si>
  <si>
    <t>APMC/89353</t>
  </si>
  <si>
    <t>APMC/80496</t>
  </si>
  <si>
    <t>APMC/97442</t>
  </si>
  <si>
    <t>APMC/104740</t>
  </si>
  <si>
    <t>APMC/102631</t>
  </si>
  <si>
    <t>APMC/IO5O44</t>
  </si>
  <si>
    <t>APMC/78800</t>
  </si>
  <si>
    <t>APMC/20661</t>
  </si>
  <si>
    <t>APMC/44048</t>
  </si>
  <si>
    <t>APMC/47285</t>
  </si>
  <si>
    <t>APMC/74357</t>
  </si>
  <si>
    <t>APMC/79856</t>
  </si>
  <si>
    <t>APMC/73001</t>
  </si>
  <si>
    <t>APMC/86286</t>
  </si>
  <si>
    <t>APMC/85606</t>
  </si>
  <si>
    <t>APMC/104763</t>
  </si>
  <si>
    <t>APMC/109169</t>
  </si>
  <si>
    <t>APMC/15556</t>
  </si>
  <si>
    <t>APMC/90105</t>
  </si>
  <si>
    <t>APMC/90451</t>
  </si>
  <si>
    <t>APMC/101220</t>
  </si>
  <si>
    <t>APMC/101445</t>
  </si>
  <si>
    <t>APMC/63693</t>
  </si>
  <si>
    <t>APMC/88093</t>
  </si>
  <si>
    <t>APMC/100458</t>
  </si>
  <si>
    <t>APMC/54408</t>
  </si>
  <si>
    <t>APMC/98747</t>
  </si>
  <si>
    <t>APMC/88290</t>
  </si>
  <si>
    <t>APMC/92051</t>
  </si>
  <si>
    <t>APMC/94646</t>
  </si>
  <si>
    <t>APMC/99662</t>
  </si>
  <si>
    <t>0000169KTK</t>
  </si>
  <si>
    <t>APMC/47813</t>
  </si>
  <si>
    <t>APMC/15931</t>
  </si>
  <si>
    <t>APMC/15500</t>
  </si>
  <si>
    <t>APMC/17621</t>
  </si>
  <si>
    <t>APMC/63658</t>
  </si>
  <si>
    <t>APMC/76142</t>
  </si>
  <si>
    <t>APMC/87354</t>
  </si>
  <si>
    <t>APMC/102053</t>
  </si>
  <si>
    <t>APMC/94953</t>
  </si>
  <si>
    <t>APMC/91082</t>
  </si>
  <si>
    <t>APMC/107186</t>
  </si>
  <si>
    <t>APMC/107158</t>
  </si>
  <si>
    <t>APMC/16964</t>
  </si>
  <si>
    <t>APMC/39906</t>
  </si>
  <si>
    <t>APMC/70307</t>
  </si>
  <si>
    <t>APMC/71350</t>
  </si>
  <si>
    <t>APMC/87223</t>
  </si>
  <si>
    <t>APMC/80212</t>
  </si>
  <si>
    <t>APMC/66505</t>
  </si>
  <si>
    <t>APMC/79613</t>
  </si>
  <si>
    <t>APMC/74247</t>
  </si>
  <si>
    <t>APMC/85081</t>
  </si>
  <si>
    <t>APMC/106772</t>
  </si>
  <si>
    <t>APMC/54038</t>
  </si>
  <si>
    <t>APMC/15973</t>
  </si>
  <si>
    <t>APMC/64059</t>
  </si>
  <si>
    <t>APMC/57498</t>
  </si>
  <si>
    <t>APMC/85414</t>
  </si>
  <si>
    <t>APMC/101428</t>
  </si>
  <si>
    <t>APMC/71339</t>
  </si>
  <si>
    <t>APMC/13613</t>
  </si>
  <si>
    <t>APMC/51680</t>
  </si>
  <si>
    <t>APMC/14398</t>
  </si>
  <si>
    <t>APMC/86349</t>
  </si>
  <si>
    <t>APMC/96915</t>
  </si>
  <si>
    <t>APMC/100364</t>
  </si>
  <si>
    <t>APMC/41711</t>
  </si>
  <si>
    <t>APMC/98637</t>
  </si>
  <si>
    <t>APMC/18887</t>
  </si>
  <si>
    <t>APMC/68072</t>
  </si>
  <si>
    <t>APMC/70949</t>
  </si>
  <si>
    <t>APMC/89267</t>
  </si>
  <si>
    <t>APMC/59680</t>
  </si>
  <si>
    <t>APMC/81505</t>
  </si>
  <si>
    <t>APMC/81204</t>
  </si>
  <si>
    <t>APMC/102618</t>
  </si>
  <si>
    <t>APMC/102126</t>
  </si>
  <si>
    <t>APMC/106290</t>
  </si>
  <si>
    <t>APMC/16932</t>
  </si>
  <si>
    <t>APMC/57980</t>
  </si>
  <si>
    <t>APMC/83744</t>
  </si>
  <si>
    <t>APMC/82859</t>
  </si>
  <si>
    <t>APMC/92140</t>
  </si>
  <si>
    <t>APMC/80771</t>
  </si>
  <si>
    <t>APMC/88055</t>
  </si>
  <si>
    <t>APMC/85841</t>
  </si>
  <si>
    <t>APMC/91198</t>
  </si>
  <si>
    <t>APMC/100150</t>
  </si>
  <si>
    <t>APMC/96658</t>
  </si>
  <si>
    <t>APMC/88969</t>
  </si>
  <si>
    <t>APMC/81631</t>
  </si>
  <si>
    <t>APMC/98625</t>
  </si>
  <si>
    <t>APMC/89885</t>
  </si>
  <si>
    <t>APMC/69332</t>
  </si>
  <si>
    <t>APMC/87984</t>
  </si>
  <si>
    <t>APMC/83623</t>
  </si>
  <si>
    <t>APMC/78281</t>
  </si>
  <si>
    <t>APMC/75218</t>
  </si>
  <si>
    <t>APMC/54001</t>
  </si>
  <si>
    <t>APMC/87017</t>
  </si>
  <si>
    <t>APMC/79720</t>
  </si>
  <si>
    <t>APMC/103007</t>
  </si>
  <si>
    <t>B.Dhiran Showri</t>
  </si>
  <si>
    <t>APMC/37343</t>
  </si>
  <si>
    <t>APMC/105025</t>
  </si>
  <si>
    <t>APMC/91593</t>
  </si>
  <si>
    <t>APMC/97783</t>
  </si>
  <si>
    <t>APMC/98724</t>
  </si>
  <si>
    <t>APMC/110227</t>
  </si>
  <si>
    <t>APMC/104580</t>
  </si>
  <si>
    <t>APMC/ 62776</t>
  </si>
  <si>
    <t>APMC/ 68966</t>
  </si>
  <si>
    <t>APMC/72377</t>
  </si>
  <si>
    <t>APMC/106741</t>
  </si>
  <si>
    <t>APMC/102344</t>
  </si>
  <si>
    <t>APMC/87383</t>
  </si>
  <si>
    <t>APMC/136212</t>
  </si>
  <si>
    <t>APMC/105291</t>
  </si>
  <si>
    <t>GITAM INSTITUTE OF MEDICAL SCIENCES AND RESEARCH</t>
  </si>
  <si>
    <t>Professor</t>
  </si>
  <si>
    <t>APMC/102375</t>
  </si>
  <si>
    <t>APMC/99148</t>
  </si>
  <si>
    <t>APMC/119407</t>
  </si>
  <si>
    <t>APMC/42788</t>
  </si>
  <si>
    <t>APMC/70195</t>
  </si>
  <si>
    <t>APMC/95049</t>
  </si>
  <si>
    <t>Dipl/MBBS</t>
  </si>
  <si>
    <t>Udaya Bhaskar K</t>
  </si>
  <si>
    <t>ANAESTHESIOLOGY</t>
  </si>
  <si>
    <t>Maddala Surya Kumar</t>
  </si>
  <si>
    <t>APMC/134599</t>
  </si>
  <si>
    <t>DNB / DM</t>
  </si>
  <si>
    <t>Assistant Professor</t>
  </si>
  <si>
    <t xml:space="preserve">Professor </t>
  </si>
  <si>
    <t xml:space="preserve">Associate Professor </t>
  </si>
  <si>
    <t>TUTOR</t>
  </si>
  <si>
    <t>Associate Professor</t>
  </si>
  <si>
    <t xml:space="preserve"> Professor</t>
  </si>
  <si>
    <t>Senior Resident</t>
  </si>
  <si>
    <t xml:space="preserve">Professor HOD </t>
  </si>
  <si>
    <t>Samuel Frank Stephen</t>
  </si>
  <si>
    <t>B Jyothsna</t>
  </si>
  <si>
    <t>Dr.</t>
  </si>
  <si>
    <t>N V V Varunraghavendra Reddy</t>
  </si>
  <si>
    <t>K. V. S. Sahithi</t>
  </si>
  <si>
    <t>B. Jasmine</t>
  </si>
  <si>
    <t>P Geetha Kumari</t>
  </si>
  <si>
    <t>N Mounisha B</t>
  </si>
  <si>
    <t>Manem Prasad Rao</t>
  </si>
  <si>
    <t>P Satya  Srinivas</t>
  </si>
  <si>
    <t>Dasari Prasada Rao</t>
  </si>
  <si>
    <t>Santhosh Raja Erabati</t>
  </si>
  <si>
    <t>Pilla  Sree Sowmya Sai</t>
  </si>
  <si>
    <t>B Vineetha Reddy</t>
  </si>
  <si>
    <t>Y Udaykumar</t>
  </si>
  <si>
    <t>K Prudhvi Srujan</t>
  </si>
  <si>
    <t>B Prasanth</t>
  </si>
  <si>
    <t>Lalita Wadhwa</t>
  </si>
  <si>
    <t>G Jyothsna Pavani</t>
  </si>
  <si>
    <t>V B Srividya</t>
  </si>
  <si>
    <t>Sharon Cynthia</t>
  </si>
  <si>
    <t>T  Murali Ananda</t>
  </si>
  <si>
    <t>G Aditya</t>
  </si>
  <si>
    <t>Panda Supriya</t>
  </si>
  <si>
    <t>M Sushma Sathya</t>
  </si>
  <si>
    <t>Ch Padmini  Sahitya</t>
  </si>
  <si>
    <t>B Yugandhar</t>
  </si>
  <si>
    <t>Yanamandala Kiranmai</t>
  </si>
  <si>
    <t>Sabbavarapu Harika</t>
  </si>
  <si>
    <t>D Sabitha</t>
  </si>
  <si>
    <t>Ch Rama Krishna</t>
  </si>
  <si>
    <t>Viswa Kalyan Kolli</t>
  </si>
  <si>
    <t>K PRIYADARSHNI</t>
  </si>
  <si>
    <t>A Praveena</t>
  </si>
  <si>
    <t>K Jwala Satya Siva Raghu Teja</t>
  </si>
  <si>
    <t>B Kesava Vamsi Krishna</t>
  </si>
  <si>
    <t>Faculty  Name</t>
  </si>
  <si>
    <t>AEBAS Attendance id</t>
  </si>
  <si>
    <t>Department</t>
  </si>
  <si>
    <t>Designation</t>
  </si>
  <si>
    <t>TN- 77185</t>
  </si>
  <si>
    <t>Ms.</t>
  </si>
  <si>
    <t>TN 77163</t>
  </si>
  <si>
    <t xml:space="preserve"> TN- 183493</t>
  </si>
  <si>
    <t>APMC/80341</t>
  </si>
  <si>
    <t>K- 64302</t>
  </si>
  <si>
    <t xml:space="preserve"> G – 60066</t>
  </si>
  <si>
    <t>WB - 44831</t>
  </si>
  <si>
    <t>KTK - 102569</t>
  </si>
  <si>
    <t>M- 87436</t>
  </si>
  <si>
    <t>Geethanjali</t>
  </si>
  <si>
    <t>APMC/93199</t>
  </si>
  <si>
    <t>Rupa Amrutha</t>
  </si>
  <si>
    <t>V.M. Mahidhar</t>
  </si>
  <si>
    <t>P. Hanuman Tarun</t>
  </si>
  <si>
    <t>J. Gayatri Jahnavi</t>
  </si>
  <si>
    <t>AVN Sushma</t>
  </si>
  <si>
    <t>T.Sathvik Reddy</t>
  </si>
  <si>
    <t>APMC/130387</t>
  </si>
  <si>
    <t>S.Rama Mohana Rao</t>
  </si>
  <si>
    <t>APMC/100730</t>
  </si>
  <si>
    <t>APMC/109392</t>
  </si>
  <si>
    <t>APMC/92782</t>
  </si>
  <si>
    <t>TSMC/04886</t>
  </si>
  <si>
    <t>APMC/18427</t>
  </si>
  <si>
    <t>Month and Year of submission of details : September - 2025</t>
  </si>
  <si>
    <t>APMC/133919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</si>
</sst>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Times New Roman"/>
      <family val="1"/>
    </font>
    <font>
      <sz val="10.5"/>
      <color theme="1"/>
      <name val="Calibri"/>
      <family val="2"/>
      <scheme val="minor"/>
    </font>
    <font>
      <sz val="10.5"/>
      <color rgb="FF000000"/>
      <name val="Times New Roman"/>
      <family val="1"/>
    </font>
    <font>
      <sz val="10.5"/>
      <color theme="1"/>
      <name val="Times New Roman"/>
      <family val="1"/>
    </font>
    <font>
      <sz val="10.5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1"/>
      <color theme="1"/>
      <name val="Calibri Light"/>
      <family val="1"/>
      <scheme val="maj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sz val="10"/>
      <color rgb="FF000000"/>
      <name val="Calibri Light"/>
      <family val="2"/>
      <scheme val="maj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9">
    <xf numFmtId="0" fontId="0" fillId="0" borderId="0" xfId="0"/>
    <xf numFmtId="0" fontId="0" fillId="0" borderId="0" xfId="0" applyAlignment="1">
      <alignment horizontal="center"/>
    </xf>
    <xf numFmtId="0" fontId="16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1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1" fillId="0" borderId="10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0" fontId="22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wrapText="1"/>
    </xf>
    <xf numFmtId="0" fontId="20" fillId="0" borderId="12" xfId="0" applyFont="1" applyBorder="1" applyAlignment="1">
      <alignment horizontal="center" wrapText="1"/>
    </xf>
    <xf numFmtId="0" fontId="21" fillId="0" borderId="10" xfId="0" applyFont="1" applyBorder="1" applyAlignment="1">
      <alignment horizontal="center"/>
    </xf>
    <xf numFmtId="0" fontId="20" fillId="0" borderId="10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0" fillId="33" borderId="0" xfId="0" applyFill="1" applyAlignment="1">
      <alignment horizontal="left"/>
    </xf>
    <xf numFmtId="0" fontId="22" fillId="0" borderId="10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wrapText="1"/>
    </xf>
    <xf numFmtId="0" fontId="20" fillId="0" borderId="12" xfId="0" applyFont="1" applyFill="1" applyBorder="1" applyAlignment="1">
      <alignment horizontal="center" wrapText="1"/>
    </xf>
    <xf numFmtId="0" fontId="29" fillId="0" borderId="10" xfId="0" applyFont="1" applyBorder="1" applyAlignment="1">
      <alignment horizontal="center"/>
    </xf>
    <xf numFmtId="0" fontId="28" fillId="0" borderId="10" xfId="0" applyFont="1" applyBorder="1" applyAlignment="1">
      <alignment horizontal="center"/>
    </xf>
    <xf numFmtId="0" fontId="28" fillId="0" borderId="10" xfId="0" applyFont="1" applyBorder="1" applyAlignment="1">
      <alignment horizontal="center" wrapText="1"/>
    </xf>
    <xf numFmtId="0" fontId="28" fillId="0" borderId="0" xfId="0" applyFont="1" applyAlignment="1">
      <alignment horizontal="center"/>
    </xf>
    <xf numFmtId="0" fontId="30" fillId="34" borderId="10" xfId="0" applyFont="1" applyFill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center"/>
    </xf>
    <xf numFmtId="0" fontId="20" fillId="33" borderId="12" xfId="0" applyFont="1" applyFill="1" applyBorder="1" applyAlignment="1">
      <alignment horizontal="left"/>
    </xf>
    <xf numFmtId="0" fontId="20" fillId="33" borderId="12" xfId="0" applyFont="1" applyFill="1" applyBorder="1" applyAlignment="1">
      <alignment horizontal="left" vertical="center"/>
    </xf>
    <xf numFmtId="0" fontId="18" fillId="33" borderId="12" xfId="0" applyFont="1" applyFill="1" applyBorder="1" applyAlignment="1">
      <alignment horizontal="left"/>
    </xf>
    <xf numFmtId="0" fontId="28" fillId="33" borderId="12" xfId="0" applyFont="1" applyFill="1" applyBorder="1" applyAlignment="1">
      <alignment horizontal="left"/>
    </xf>
    <xf numFmtId="0" fontId="0" fillId="33" borderId="12" xfId="0" applyFill="1" applyBorder="1" applyAlignment="1">
      <alignment horizontal="left"/>
    </xf>
    <xf numFmtId="0" fontId="31" fillId="34" borderId="12" xfId="0" applyFont="1" applyFill="1" applyBorder="1" applyAlignment="1">
      <alignment horizontal="left" vertical="top" wrapText="1"/>
    </xf>
    <xf numFmtId="0" fontId="20" fillId="0" borderId="16" xfId="0" applyFont="1" applyBorder="1" applyAlignment="1">
      <alignment horizontal="center"/>
    </xf>
    <xf numFmtId="0" fontId="20" fillId="0" borderId="16" xfId="0" applyFont="1" applyBorder="1" applyAlignment="1">
      <alignment horizontal="center" vertical="center"/>
    </xf>
    <xf numFmtId="0" fontId="32" fillId="0" borderId="10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/>
    </xf>
    <xf numFmtId="0" fontId="26" fillId="0" borderId="14" xfId="0" applyFont="1" applyBorder="1" applyAlignment="1">
      <alignment horizontal="center"/>
    </xf>
    <xf numFmtId="0" fontId="27" fillId="0" borderId="15" xfId="0" applyFont="1" applyBorder="1" applyAlignment="1">
      <alignment horizontal="center" vertical="center"/>
    </xf>
    <xf numFmtId="0" fontId="16" fillId="33" borderId="16" xfId="0" applyFont="1" applyFill="1" applyBorder="1" applyAlignment="1">
      <alignment horizontal="center" vertical="center"/>
    </xf>
    <xf numFmtId="0" fontId="16" fillId="33" borderId="12" xfId="0" applyFont="1" applyFill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8"/>
  <sheetViews>
    <sheetView tabSelected="1" zoomScale="85" zoomScaleNormal="85" workbookViewId="0">
      <selection activeCell="M4" sqref="M4"/>
    </sheetView>
  </sheetViews>
  <sheetFormatPr defaultRowHeight="15" x14ac:dyDescent="0.25"/>
  <cols>
    <col min="1" max="1" width="5" style="1" customWidth="1"/>
    <col min="2" max="2" width="2.85546875" style="1" customWidth="1"/>
    <col min="3" max="3" width="31.140625" style="34" customWidth="1"/>
    <col min="4" max="4" width="11.5703125" style="1" customWidth="1"/>
    <col min="5" max="5" width="16.42578125" style="4" customWidth="1"/>
    <col min="6" max="6" width="14.140625" style="4" customWidth="1"/>
    <col min="7" max="7" width="22.28515625" style="1" customWidth="1"/>
    <col min="8" max="8" width="20" style="1" customWidth="1"/>
    <col min="9" max="9" width="11" style="1" customWidth="1"/>
    <col min="10" max="10" width="9" style="1" customWidth="1"/>
    <col min="11" max="11" width="16.28515625" style="1" customWidth="1"/>
    <col min="12" max="16384" width="9.140625" style="1"/>
  </cols>
  <sheetData>
    <row r="1" spans="1:10" ht="24.75" customHeight="1" x14ac:dyDescent="0.35">
      <c r="A1" s="55" t="s">
        <v>476</v>
      </c>
      <c r="B1" s="55"/>
      <c r="C1" s="55"/>
      <c r="D1" s="55"/>
      <c r="E1" s="55"/>
      <c r="F1" s="55"/>
      <c r="G1" s="55"/>
      <c r="H1" s="55"/>
      <c r="I1" s="55"/>
      <c r="J1" s="55"/>
    </row>
    <row r="2" spans="1:10" ht="24.75" customHeight="1" x14ac:dyDescent="0.25">
      <c r="A2" s="56" t="s">
        <v>563</v>
      </c>
      <c r="B2" s="56"/>
      <c r="C2" s="56"/>
      <c r="D2" s="56"/>
      <c r="E2" s="56"/>
      <c r="F2" s="56"/>
      <c r="G2" s="56"/>
      <c r="H2" s="56"/>
      <c r="I2" s="56"/>
      <c r="J2" s="56"/>
    </row>
    <row r="3" spans="1:10" ht="63.75" x14ac:dyDescent="0.25">
      <c r="A3" s="2" t="s">
        <v>0</v>
      </c>
      <c r="B3" s="57" t="s">
        <v>534</v>
      </c>
      <c r="C3" s="58"/>
      <c r="D3" s="10" t="s">
        <v>535</v>
      </c>
      <c r="E3" s="12" t="s">
        <v>233</v>
      </c>
      <c r="F3" s="11" t="s">
        <v>234</v>
      </c>
      <c r="G3" s="2" t="s">
        <v>536</v>
      </c>
      <c r="H3" s="2" t="s">
        <v>537</v>
      </c>
      <c r="I3" s="53" t="s">
        <v>235</v>
      </c>
      <c r="J3" s="3" t="s">
        <v>236</v>
      </c>
    </row>
    <row r="4" spans="1:10" ht="12.75" customHeight="1" x14ac:dyDescent="0.25">
      <c r="A4" s="13">
        <v>1</v>
      </c>
      <c r="B4" s="51" t="s">
        <v>500</v>
      </c>
      <c r="C4" s="45" t="s">
        <v>53</v>
      </c>
      <c r="D4" s="14" t="str">
        <f>"73118325"</f>
        <v>73118325</v>
      </c>
      <c r="E4" s="15" t="s">
        <v>251</v>
      </c>
      <c r="F4" s="16" t="s">
        <v>242</v>
      </c>
      <c r="G4" s="13" t="s">
        <v>6</v>
      </c>
      <c r="H4" s="13" t="s">
        <v>477</v>
      </c>
      <c r="I4" s="13" t="s">
        <v>237</v>
      </c>
      <c r="J4" s="29">
        <v>13</v>
      </c>
    </row>
    <row r="5" spans="1:10" ht="15" customHeight="1" x14ac:dyDescent="0.25">
      <c r="A5" s="13">
        <v>2</v>
      </c>
      <c r="B5" s="51" t="s">
        <v>500</v>
      </c>
      <c r="C5" s="45" t="s">
        <v>61</v>
      </c>
      <c r="D5" s="14" t="str">
        <f>"35241105"</f>
        <v>35241105</v>
      </c>
      <c r="E5" s="15" t="s">
        <v>251</v>
      </c>
      <c r="F5" s="16" t="s">
        <v>242</v>
      </c>
      <c r="G5" s="13" t="s">
        <v>6</v>
      </c>
      <c r="H5" s="13" t="s">
        <v>491</v>
      </c>
      <c r="I5" s="13" t="s">
        <v>237</v>
      </c>
      <c r="J5" s="29">
        <v>12</v>
      </c>
    </row>
    <row r="6" spans="1:10" x14ac:dyDescent="0.25">
      <c r="A6" s="13">
        <v>3</v>
      </c>
      <c r="B6" s="51" t="s">
        <v>500</v>
      </c>
      <c r="C6" s="45" t="s">
        <v>498</v>
      </c>
      <c r="D6" s="14" t="str">
        <f>"71797236"</f>
        <v>71797236</v>
      </c>
      <c r="E6" s="17" t="s">
        <v>538</v>
      </c>
      <c r="F6" s="16" t="s">
        <v>243</v>
      </c>
      <c r="G6" s="13" t="s">
        <v>6</v>
      </c>
      <c r="H6" s="13" t="s">
        <v>492</v>
      </c>
      <c r="I6" s="13" t="s">
        <v>237</v>
      </c>
      <c r="J6" s="29">
        <v>12</v>
      </c>
    </row>
    <row r="7" spans="1:10" x14ac:dyDescent="0.25">
      <c r="A7" s="13">
        <v>4</v>
      </c>
      <c r="B7" s="51" t="s">
        <v>500</v>
      </c>
      <c r="C7" s="45" t="s">
        <v>51</v>
      </c>
      <c r="D7" s="14" t="str">
        <f>"85971276"</f>
        <v>85971276</v>
      </c>
      <c r="E7" s="17" t="s">
        <v>547</v>
      </c>
      <c r="F7" s="16" t="s">
        <v>243</v>
      </c>
      <c r="G7" s="13" t="s">
        <v>6</v>
      </c>
      <c r="H7" s="13" t="s">
        <v>492</v>
      </c>
      <c r="I7" s="13" t="s">
        <v>237</v>
      </c>
      <c r="J7" s="29">
        <v>6</v>
      </c>
    </row>
    <row r="8" spans="1:10" x14ac:dyDescent="0.25">
      <c r="A8" s="13">
        <v>5</v>
      </c>
      <c r="B8" s="51" t="s">
        <v>500</v>
      </c>
      <c r="C8" s="45" t="s">
        <v>499</v>
      </c>
      <c r="D8" s="14" t="str">
        <f>"35333693"</f>
        <v>35333693</v>
      </c>
      <c r="E8" s="36" t="s">
        <v>479</v>
      </c>
      <c r="F8" s="16" t="s">
        <v>243</v>
      </c>
      <c r="G8" s="13" t="s">
        <v>6</v>
      </c>
      <c r="H8" s="13" t="s">
        <v>239</v>
      </c>
      <c r="I8" s="13" t="s">
        <v>237</v>
      </c>
      <c r="J8" s="7">
        <v>3</v>
      </c>
    </row>
    <row r="9" spans="1:10" x14ac:dyDescent="0.25">
      <c r="A9" s="13">
        <v>6</v>
      </c>
      <c r="B9" s="51" t="s">
        <v>500</v>
      </c>
      <c r="C9" s="45" t="s">
        <v>42</v>
      </c>
      <c r="D9" s="14" t="str">
        <f>"08125931"</f>
        <v>08125931</v>
      </c>
      <c r="E9" s="17" t="s">
        <v>252</v>
      </c>
      <c r="F9" s="16" t="s">
        <v>243</v>
      </c>
      <c r="G9" s="13" t="s">
        <v>6</v>
      </c>
      <c r="H9" s="13" t="s">
        <v>239</v>
      </c>
      <c r="I9" s="13" t="s">
        <v>237</v>
      </c>
      <c r="J9" s="7">
        <v>1</v>
      </c>
    </row>
    <row r="10" spans="1:10" x14ac:dyDescent="0.25">
      <c r="A10" s="13">
        <v>7</v>
      </c>
      <c r="B10" s="51" t="s">
        <v>500</v>
      </c>
      <c r="C10" s="45" t="s">
        <v>157</v>
      </c>
      <c r="D10" s="14" t="str">
        <f>"10107858"</f>
        <v>10107858</v>
      </c>
      <c r="E10" s="17" t="s">
        <v>253</v>
      </c>
      <c r="F10" s="18" t="s">
        <v>244</v>
      </c>
      <c r="G10" s="13" t="s">
        <v>6</v>
      </c>
      <c r="H10" s="13" t="s">
        <v>238</v>
      </c>
      <c r="I10" s="13" t="s">
        <v>237</v>
      </c>
      <c r="J10" s="7">
        <v>1</v>
      </c>
    </row>
    <row r="11" spans="1:10" x14ac:dyDescent="0.25">
      <c r="A11" s="13">
        <v>8</v>
      </c>
      <c r="B11" s="51" t="s">
        <v>500</v>
      </c>
      <c r="C11" s="45" t="s">
        <v>156</v>
      </c>
      <c r="D11" s="14" t="str">
        <f>"73808367"</f>
        <v>73808367</v>
      </c>
      <c r="E11" s="17" t="s">
        <v>254</v>
      </c>
      <c r="F11" s="18" t="s">
        <v>244</v>
      </c>
      <c r="G11" s="13" t="s">
        <v>6</v>
      </c>
      <c r="H11" s="13" t="s">
        <v>238</v>
      </c>
      <c r="I11" s="13" t="s">
        <v>237</v>
      </c>
      <c r="J11" s="7">
        <v>1</v>
      </c>
    </row>
    <row r="12" spans="1:10" x14ac:dyDescent="0.25">
      <c r="A12" s="13">
        <v>9</v>
      </c>
      <c r="B12" s="51" t="s">
        <v>500</v>
      </c>
      <c r="C12" s="45" t="s">
        <v>37</v>
      </c>
      <c r="D12" s="14" t="str">
        <f>"31843197"</f>
        <v>31843197</v>
      </c>
      <c r="E12" s="35" t="s">
        <v>480</v>
      </c>
      <c r="F12" s="18" t="s">
        <v>244</v>
      </c>
      <c r="G12" s="13" t="s">
        <v>6</v>
      </c>
      <c r="H12" s="13" t="s">
        <v>238</v>
      </c>
      <c r="I12" s="13" t="s">
        <v>237</v>
      </c>
      <c r="J12" s="7">
        <v>1</v>
      </c>
    </row>
    <row r="13" spans="1:10" x14ac:dyDescent="0.25">
      <c r="A13" s="13">
        <v>10</v>
      </c>
      <c r="B13" s="51" t="s">
        <v>500</v>
      </c>
      <c r="C13" s="45" t="s">
        <v>184</v>
      </c>
      <c r="D13" s="14" t="str">
        <f>"45104461"</f>
        <v>45104461</v>
      </c>
      <c r="E13" s="19" t="s">
        <v>255</v>
      </c>
      <c r="F13" s="18" t="s">
        <v>244</v>
      </c>
      <c r="G13" s="13" t="s">
        <v>6</v>
      </c>
      <c r="H13" s="13" t="s">
        <v>238</v>
      </c>
      <c r="I13" s="13" t="s">
        <v>237</v>
      </c>
      <c r="J13" s="7">
        <v>1</v>
      </c>
    </row>
    <row r="14" spans="1:10" x14ac:dyDescent="0.25">
      <c r="A14" s="13">
        <v>11</v>
      </c>
      <c r="B14" s="51" t="s">
        <v>500</v>
      </c>
      <c r="C14" s="45" t="s">
        <v>5</v>
      </c>
      <c r="D14" s="14" t="str">
        <f>"87172215"</f>
        <v>87172215</v>
      </c>
      <c r="E14" s="19" t="s">
        <v>256</v>
      </c>
      <c r="F14" s="18" t="s">
        <v>244</v>
      </c>
      <c r="G14" s="13" t="s">
        <v>6</v>
      </c>
      <c r="H14" s="13" t="s">
        <v>238</v>
      </c>
      <c r="I14" s="13" t="s">
        <v>237</v>
      </c>
      <c r="J14" s="7">
        <v>1</v>
      </c>
    </row>
    <row r="15" spans="1:10" x14ac:dyDescent="0.25">
      <c r="A15" s="13">
        <v>12</v>
      </c>
      <c r="B15" s="51" t="s">
        <v>500</v>
      </c>
      <c r="C15" s="45" t="s">
        <v>220</v>
      </c>
      <c r="D15" s="14" t="str">
        <f>"43403757"</f>
        <v>43403757</v>
      </c>
      <c r="E15" s="20" t="s">
        <v>257</v>
      </c>
      <c r="F15" s="18" t="s">
        <v>244</v>
      </c>
      <c r="G15" s="13" t="s">
        <v>6</v>
      </c>
      <c r="H15" s="13" t="s">
        <v>238</v>
      </c>
      <c r="I15" s="13" t="s">
        <v>237</v>
      </c>
      <c r="J15" s="7">
        <v>1</v>
      </c>
    </row>
    <row r="16" spans="1:10" x14ac:dyDescent="0.25">
      <c r="A16" s="13">
        <v>13</v>
      </c>
      <c r="B16" s="51" t="s">
        <v>500</v>
      </c>
      <c r="C16" s="45" t="s">
        <v>197</v>
      </c>
      <c r="D16" s="14" t="str">
        <f>"83193581"</f>
        <v>83193581</v>
      </c>
      <c r="E16" s="20" t="s">
        <v>258</v>
      </c>
      <c r="F16" s="18" t="s">
        <v>244</v>
      </c>
      <c r="G16" s="13" t="s">
        <v>6</v>
      </c>
      <c r="H16" s="13" t="s">
        <v>493</v>
      </c>
      <c r="I16" s="13" t="s">
        <v>237</v>
      </c>
      <c r="J16" s="7">
        <v>1</v>
      </c>
    </row>
    <row r="17" spans="1:10" x14ac:dyDescent="0.25">
      <c r="A17" s="13">
        <v>14</v>
      </c>
      <c r="B17" s="51" t="s">
        <v>500</v>
      </c>
      <c r="C17" s="45" t="s">
        <v>195</v>
      </c>
      <c r="D17" s="14" t="str">
        <f>"67638911"</f>
        <v>67638911</v>
      </c>
      <c r="E17" s="20" t="s">
        <v>259</v>
      </c>
      <c r="F17" s="18" t="s">
        <v>244</v>
      </c>
      <c r="G17" s="13" t="s">
        <v>6</v>
      </c>
      <c r="H17" s="13" t="s">
        <v>493</v>
      </c>
      <c r="I17" s="13" t="s">
        <v>237</v>
      </c>
      <c r="J17" s="7">
        <v>1</v>
      </c>
    </row>
    <row r="18" spans="1:10" x14ac:dyDescent="0.25">
      <c r="A18" s="13">
        <v>15</v>
      </c>
      <c r="B18" s="51" t="s">
        <v>500</v>
      </c>
      <c r="C18" s="45" t="s">
        <v>163</v>
      </c>
      <c r="D18" s="14" t="str">
        <f>"14854512"</f>
        <v>14854512</v>
      </c>
      <c r="E18" s="20" t="s">
        <v>261</v>
      </c>
      <c r="F18" s="16" t="s">
        <v>243</v>
      </c>
      <c r="G18" s="13" t="s">
        <v>23</v>
      </c>
      <c r="H18" s="13" t="s">
        <v>477</v>
      </c>
      <c r="I18" s="13" t="s">
        <v>237</v>
      </c>
      <c r="J18" s="29">
        <v>12</v>
      </c>
    </row>
    <row r="19" spans="1:10" x14ac:dyDescent="0.25">
      <c r="A19" s="13">
        <v>16</v>
      </c>
      <c r="B19" s="51" t="s">
        <v>500</v>
      </c>
      <c r="C19" s="45" t="s">
        <v>111</v>
      </c>
      <c r="D19" s="14" t="str">
        <f>"79014059"</f>
        <v>79014059</v>
      </c>
      <c r="E19" s="20" t="s">
        <v>468</v>
      </c>
      <c r="F19" s="16" t="s">
        <v>243</v>
      </c>
      <c r="G19" s="13" t="s">
        <v>23</v>
      </c>
      <c r="H19" s="13" t="s">
        <v>477</v>
      </c>
      <c r="I19" s="13" t="s">
        <v>237</v>
      </c>
      <c r="J19" s="29">
        <v>11</v>
      </c>
    </row>
    <row r="20" spans="1:10" x14ac:dyDescent="0.25">
      <c r="A20" s="13">
        <v>17</v>
      </c>
      <c r="B20" s="51" t="s">
        <v>500</v>
      </c>
      <c r="C20" s="45" t="s">
        <v>97</v>
      </c>
      <c r="D20" s="14" t="str">
        <f>"09224577"</f>
        <v>09224577</v>
      </c>
      <c r="E20" s="20" t="s">
        <v>469</v>
      </c>
      <c r="F20" s="16" t="s">
        <v>243</v>
      </c>
      <c r="G20" s="13" t="s">
        <v>23</v>
      </c>
      <c r="H20" s="13" t="s">
        <v>494</v>
      </c>
      <c r="I20" s="13" t="s">
        <v>237</v>
      </c>
      <c r="J20" s="29">
        <v>6</v>
      </c>
    </row>
    <row r="21" spans="1:10" x14ac:dyDescent="0.25">
      <c r="A21" s="13">
        <v>18</v>
      </c>
      <c r="B21" s="51" t="s">
        <v>500</v>
      </c>
      <c r="C21" s="45" t="s">
        <v>114</v>
      </c>
      <c r="D21" s="14" t="str">
        <f>"51420141"</f>
        <v>51420141</v>
      </c>
      <c r="E21" s="20" t="s">
        <v>546</v>
      </c>
      <c r="F21" s="16" t="s">
        <v>243</v>
      </c>
      <c r="G21" s="13" t="s">
        <v>23</v>
      </c>
      <c r="H21" s="13" t="s">
        <v>490</v>
      </c>
      <c r="I21" s="13" t="s">
        <v>237</v>
      </c>
      <c r="J21" s="29">
        <v>4</v>
      </c>
    </row>
    <row r="22" spans="1:10" x14ac:dyDescent="0.25">
      <c r="A22" s="13">
        <v>19</v>
      </c>
      <c r="B22" s="51" t="s">
        <v>500</v>
      </c>
      <c r="C22" s="45" t="s">
        <v>85</v>
      </c>
      <c r="D22" s="14" t="str">
        <f>"73055664"</f>
        <v>73055664</v>
      </c>
      <c r="E22" s="20" t="s">
        <v>262</v>
      </c>
      <c r="F22" s="16" t="s">
        <v>243</v>
      </c>
      <c r="G22" s="13" t="s">
        <v>23</v>
      </c>
      <c r="H22" s="13" t="s">
        <v>490</v>
      </c>
      <c r="I22" s="13" t="s">
        <v>237</v>
      </c>
      <c r="J22" s="7">
        <v>1</v>
      </c>
    </row>
    <row r="23" spans="1:10" x14ac:dyDescent="0.25">
      <c r="A23" s="13">
        <v>20</v>
      </c>
      <c r="B23" s="51" t="s">
        <v>500</v>
      </c>
      <c r="C23" s="45" t="s">
        <v>71</v>
      </c>
      <c r="D23" s="14" t="str">
        <f>"55299860"</f>
        <v>55299860</v>
      </c>
      <c r="E23" s="20" t="s">
        <v>263</v>
      </c>
      <c r="F23" s="16" t="s">
        <v>243</v>
      </c>
      <c r="G23" s="13" t="s">
        <v>23</v>
      </c>
      <c r="H23" s="13" t="s">
        <v>490</v>
      </c>
      <c r="I23" s="13" t="s">
        <v>237</v>
      </c>
      <c r="J23" s="7">
        <v>1</v>
      </c>
    </row>
    <row r="24" spans="1:10" x14ac:dyDescent="0.25">
      <c r="A24" s="13">
        <v>21</v>
      </c>
      <c r="B24" s="51" t="s">
        <v>500</v>
      </c>
      <c r="C24" s="45" t="s">
        <v>207</v>
      </c>
      <c r="D24" s="14" t="str">
        <f>"45457015"</f>
        <v>45457015</v>
      </c>
      <c r="E24" s="20" t="s">
        <v>264</v>
      </c>
      <c r="F24" s="16" t="s">
        <v>243</v>
      </c>
      <c r="G24" s="13" t="s">
        <v>23</v>
      </c>
      <c r="H24" s="13" t="s">
        <v>490</v>
      </c>
      <c r="I24" s="13" t="s">
        <v>237</v>
      </c>
      <c r="J24" s="7">
        <v>1</v>
      </c>
    </row>
    <row r="25" spans="1:10" x14ac:dyDescent="0.25">
      <c r="A25" s="13">
        <v>22</v>
      </c>
      <c r="B25" s="51" t="s">
        <v>500</v>
      </c>
      <c r="C25" s="45" t="s">
        <v>102</v>
      </c>
      <c r="D25" s="14" t="str">
        <f>"79045258"</f>
        <v>79045258</v>
      </c>
      <c r="E25" s="20" t="s">
        <v>265</v>
      </c>
      <c r="F25" s="16" t="s">
        <v>243</v>
      </c>
      <c r="G25" s="13" t="s">
        <v>23</v>
      </c>
      <c r="H25" s="13" t="s">
        <v>490</v>
      </c>
      <c r="I25" s="13" t="s">
        <v>237</v>
      </c>
      <c r="J25" s="7">
        <v>1</v>
      </c>
    </row>
    <row r="26" spans="1:10" x14ac:dyDescent="0.25">
      <c r="A26" s="13">
        <v>23</v>
      </c>
      <c r="B26" s="51" t="s">
        <v>500</v>
      </c>
      <c r="C26" s="45" t="s">
        <v>170</v>
      </c>
      <c r="D26" s="14" t="str">
        <f>"31142206"</f>
        <v>31142206</v>
      </c>
      <c r="E26" s="20" t="s">
        <v>266</v>
      </c>
      <c r="F26" s="18" t="s">
        <v>244</v>
      </c>
      <c r="G26" s="13" t="s">
        <v>23</v>
      </c>
      <c r="H26" s="13" t="s">
        <v>493</v>
      </c>
      <c r="I26" s="13" t="s">
        <v>237</v>
      </c>
      <c r="J26" s="7">
        <v>1</v>
      </c>
    </row>
    <row r="27" spans="1:10" x14ac:dyDescent="0.25">
      <c r="A27" s="13">
        <v>24</v>
      </c>
      <c r="B27" s="51" t="s">
        <v>500</v>
      </c>
      <c r="C27" s="45" t="s">
        <v>192</v>
      </c>
      <c r="D27" s="14" t="str">
        <f>"04670045"</f>
        <v>04670045</v>
      </c>
      <c r="E27" s="20" t="s">
        <v>267</v>
      </c>
      <c r="F27" s="18" t="s">
        <v>244</v>
      </c>
      <c r="G27" s="13" t="s">
        <v>23</v>
      </c>
      <c r="H27" s="13" t="s">
        <v>493</v>
      </c>
      <c r="I27" s="13" t="s">
        <v>237</v>
      </c>
      <c r="J27" s="7">
        <v>1</v>
      </c>
    </row>
    <row r="28" spans="1:10" x14ac:dyDescent="0.25">
      <c r="A28" s="13">
        <v>25</v>
      </c>
      <c r="B28" s="51" t="s">
        <v>500</v>
      </c>
      <c r="C28" s="45" t="s">
        <v>188</v>
      </c>
      <c r="D28" s="14" t="str">
        <f>"29488967"</f>
        <v>29488967</v>
      </c>
      <c r="E28" s="20" t="s">
        <v>268</v>
      </c>
      <c r="F28" s="18" t="s">
        <v>244</v>
      </c>
      <c r="G28" s="13" t="s">
        <v>23</v>
      </c>
      <c r="H28" s="13" t="s">
        <v>493</v>
      </c>
      <c r="I28" s="13" t="s">
        <v>237</v>
      </c>
      <c r="J28" s="7">
        <v>1</v>
      </c>
    </row>
    <row r="29" spans="1:10" x14ac:dyDescent="0.25">
      <c r="A29" s="13">
        <v>26</v>
      </c>
      <c r="B29" s="51" t="s">
        <v>500</v>
      </c>
      <c r="C29" s="45" t="s">
        <v>22</v>
      </c>
      <c r="D29" s="14" t="str">
        <f>"37142459"</f>
        <v>37142459</v>
      </c>
      <c r="E29" s="20" t="s">
        <v>269</v>
      </c>
      <c r="F29" s="18" t="s">
        <v>244</v>
      </c>
      <c r="G29" s="13" t="s">
        <v>23</v>
      </c>
      <c r="H29" s="13" t="s">
        <v>238</v>
      </c>
      <c r="I29" s="13" t="s">
        <v>237</v>
      </c>
      <c r="J29" s="7">
        <v>1</v>
      </c>
    </row>
    <row r="30" spans="1:10" x14ac:dyDescent="0.25">
      <c r="A30" s="13">
        <v>27</v>
      </c>
      <c r="B30" s="51" t="s">
        <v>500</v>
      </c>
      <c r="C30" s="45" t="s">
        <v>221</v>
      </c>
      <c r="D30" s="14" t="str">
        <f>"54901523"</f>
        <v>54901523</v>
      </c>
      <c r="E30" s="20" t="s">
        <v>270</v>
      </c>
      <c r="F30" s="18" t="s">
        <v>244</v>
      </c>
      <c r="G30" s="13" t="s">
        <v>23</v>
      </c>
      <c r="H30" s="13" t="s">
        <v>493</v>
      </c>
      <c r="I30" s="13" t="s">
        <v>237</v>
      </c>
      <c r="J30" s="7">
        <v>1</v>
      </c>
    </row>
    <row r="31" spans="1:10" x14ac:dyDescent="0.25">
      <c r="A31" s="13">
        <v>28</v>
      </c>
      <c r="B31" s="51" t="s">
        <v>500</v>
      </c>
      <c r="C31" s="45" t="s">
        <v>501</v>
      </c>
      <c r="D31" s="14" t="str">
        <f>"59693298"</f>
        <v>59693298</v>
      </c>
      <c r="E31" s="20" t="s">
        <v>260</v>
      </c>
      <c r="F31" s="18" t="s">
        <v>244</v>
      </c>
      <c r="G31" s="13" t="s">
        <v>23</v>
      </c>
      <c r="H31" s="13" t="s">
        <v>493</v>
      </c>
      <c r="I31" s="13" t="s">
        <v>237</v>
      </c>
      <c r="J31" s="7">
        <v>1</v>
      </c>
    </row>
    <row r="32" spans="1:10" x14ac:dyDescent="0.25">
      <c r="A32" s="13">
        <v>29</v>
      </c>
      <c r="B32" s="51" t="s">
        <v>500</v>
      </c>
      <c r="C32" s="45" t="s">
        <v>161</v>
      </c>
      <c r="D32" s="14" t="str">
        <f>"35046476"</f>
        <v>35046476</v>
      </c>
      <c r="E32" s="20" t="s">
        <v>271</v>
      </c>
      <c r="F32" s="16" t="s">
        <v>243</v>
      </c>
      <c r="G32" s="13" t="s">
        <v>20</v>
      </c>
      <c r="H32" s="13" t="s">
        <v>477</v>
      </c>
      <c r="I32" s="13" t="s">
        <v>237</v>
      </c>
      <c r="J32" s="7">
        <v>30</v>
      </c>
    </row>
    <row r="33" spans="1:10" x14ac:dyDescent="0.25">
      <c r="A33" s="13">
        <v>30</v>
      </c>
      <c r="B33" s="51" t="s">
        <v>500</v>
      </c>
      <c r="C33" s="45" t="s">
        <v>529</v>
      </c>
      <c r="D33" s="14" t="str">
        <f>"95971314"</f>
        <v>95971314</v>
      </c>
      <c r="E33" s="20" t="s">
        <v>251</v>
      </c>
      <c r="F33" s="16" t="s">
        <v>242</v>
      </c>
      <c r="G33" s="13" t="s">
        <v>20</v>
      </c>
      <c r="H33" s="13" t="s">
        <v>477</v>
      </c>
      <c r="I33" s="13" t="s">
        <v>237</v>
      </c>
      <c r="J33" s="29">
        <v>11</v>
      </c>
    </row>
    <row r="34" spans="1:10" x14ac:dyDescent="0.25">
      <c r="A34" s="13">
        <v>31</v>
      </c>
      <c r="B34" s="51" t="s">
        <v>500</v>
      </c>
      <c r="C34" s="45" t="s">
        <v>528</v>
      </c>
      <c r="D34" s="14" t="str">
        <f>"38294066"</f>
        <v>38294066</v>
      </c>
      <c r="E34" s="37" t="s">
        <v>481</v>
      </c>
      <c r="F34" s="16" t="s">
        <v>243</v>
      </c>
      <c r="G34" s="13" t="s">
        <v>20</v>
      </c>
      <c r="H34" s="13" t="s">
        <v>494</v>
      </c>
      <c r="I34" s="13" t="s">
        <v>237</v>
      </c>
      <c r="J34" s="29">
        <v>12</v>
      </c>
    </row>
    <row r="35" spans="1:10" x14ac:dyDescent="0.25">
      <c r="A35" s="13">
        <v>32</v>
      </c>
      <c r="B35" s="51" t="s">
        <v>500</v>
      </c>
      <c r="C35" s="45" t="s">
        <v>527</v>
      </c>
      <c r="D35" s="14" t="str">
        <f>"34130379"</f>
        <v>34130379</v>
      </c>
      <c r="E35" s="20" t="s">
        <v>272</v>
      </c>
      <c r="F35" s="16" t="s">
        <v>243</v>
      </c>
      <c r="G35" s="13" t="s">
        <v>20</v>
      </c>
      <c r="H35" s="13" t="s">
        <v>490</v>
      </c>
      <c r="I35" s="13" t="s">
        <v>237</v>
      </c>
      <c r="J35" s="29">
        <v>1</v>
      </c>
    </row>
    <row r="36" spans="1:10" x14ac:dyDescent="0.25">
      <c r="A36" s="13">
        <v>33</v>
      </c>
      <c r="B36" s="51" t="s">
        <v>500</v>
      </c>
      <c r="C36" s="45" t="s">
        <v>189</v>
      </c>
      <c r="D36" s="14" t="str">
        <f>"02853204"</f>
        <v>02853204</v>
      </c>
      <c r="E36" s="20" t="s">
        <v>273</v>
      </c>
      <c r="F36" s="16" t="s">
        <v>243</v>
      </c>
      <c r="G36" s="13" t="s">
        <v>20</v>
      </c>
      <c r="H36" s="13" t="s">
        <v>490</v>
      </c>
      <c r="I36" s="13" t="s">
        <v>237</v>
      </c>
      <c r="J36" s="29">
        <v>1</v>
      </c>
    </row>
    <row r="37" spans="1:10" x14ac:dyDescent="0.25">
      <c r="A37" s="13">
        <v>34</v>
      </c>
      <c r="B37" s="51" t="s">
        <v>500</v>
      </c>
      <c r="C37" s="45" t="s">
        <v>526</v>
      </c>
      <c r="D37" s="14" t="str">
        <f>"82922426"</f>
        <v>82922426</v>
      </c>
      <c r="E37" s="20" t="s">
        <v>274</v>
      </c>
      <c r="F37" s="16" t="s">
        <v>243</v>
      </c>
      <c r="G37" s="13" t="s">
        <v>20</v>
      </c>
      <c r="H37" s="13" t="s">
        <v>490</v>
      </c>
      <c r="I37" s="13" t="s">
        <v>237</v>
      </c>
      <c r="J37" s="29">
        <v>1</v>
      </c>
    </row>
    <row r="38" spans="1:10" x14ac:dyDescent="0.25">
      <c r="A38" s="13">
        <v>35</v>
      </c>
      <c r="B38" s="51" t="s">
        <v>500</v>
      </c>
      <c r="C38" s="45" t="s">
        <v>29</v>
      </c>
      <c r="D38" s="14" t="str">
        <f>"44336102"</f>
        <v>44336102</v>
      </c>
      <c r="E38" s="20" t="s">
        <v>275</v>
      </c>
      <c r="F38" s="21" t="s">
        <v>244</v>
      </c>
      <c r="G38" s="13" t="s">
        <v>20</v>
      </c>
      <c r="H38" s="13" t="s">
        <v>493</v>
      </c>
      <c r="I38" s="13" t="s">
        <v>237</v>
      </c>
      <c r="J38" s="29">
        <v>1</v>
      </c>
    </row>
    <row r="39" spans="1:10" x14ac:dyDescent="0.25">
      <c r="A39" s="13">
        <v>36</v>
      </c>
      <c r="B39" s="51" t="s">
        <v>500</v>
      </c>
      <c r="C39" s="45" t="s">
        <v>143</v>
      </c>
      <c r="D39" s="14" t="str">
        <f>"80766595"</f>
        <v>80766595</v>
      </c>
      <c r="E39" s="20" t="s">
        <v>276</v>
      </c>
      <c r="F39" s="21" t="s">
        <v>244</v>
      </c>
      <c r="G39" s="13" t="s">
        <v>20</v>
      </c>
      <c r="H39" s="13" t="s">
        <v>493</v>
      </c>
      <c r="I39" s="13" t="s">
        <v>237</v>
      </c>
      <c r="J39" s="29">
        <v>1</v>
      </c>
    </row>
    <row r="40" spans="1:10" x14ac:dyDescent="0.25">
      <c r="A40" s="13">
        <v>37</v>
      </c>
      <c r="B40" s="51" t="s">
        <v>500</v>
      </c>
      <c r="C40" s="45" t="s">
        <v>150</v>
      </c>
      <c r="D40" s="14" t="str">
        <f>"80166725"</f>
        <v>80166725</v>
      </c>
      <c r="E40" s="20" t="s">
        <v>277</v>
      </c>
      <c r="F40" s="21" t="s">
        <v>244</v>
      </c>
      <c r="G40" s="13" t="s">
        <v>20</v>
      </c>
      <c r="H40" s="13" t="s">
        <v>493</v>
      </c>
      <c r="I40" s="13" t="s">
        <v>237</v>
      </c>
      <c r="J40" s="29">
        <v>1</v>
      </c>
    </row>
    <row r="41" spans="1:10" x14ac:dyDescent="0.25">
      <c r="A41" s="13">
        <v>38</v>
      </c>
      <c r="B41" s="51" t="s">
        <v>539</v>
      </c>
      <c r="C41" s="45" t="s">
        <v>525</v>
      </c>
      <c r="D41" s="14" t="str">
        <f>"94547711"</f>
        <v>94547711</v>
      </c>
      <c r="E41" s="20" t="s">
        <v>251</v>
      </c>
      <c r="F41" s="21" t="s">
        <v>245</v>
      </c>
      <c r="G41" s="13" t="s">
        <v>20</v>
      </c>
      <c r="H41" s="13" t="s">
        <v>493</v>
      </c>
      <c r="I41" s="13" t="s">
        <v>237</v>
      </c>
      <c r="J41" s="29">
        <v>1</v>
      </c>
    </row>
    <row r="42" spans="1:10" x14ac:dyDescent="0.25">
      <c r="A42" s="13">
        <v>39</v>
      </c>
      <c r="B42" s="51" t="s">
        <v>500</v>
      </c>
      <c r="C42" s="45" t="s">
        <v>199</v>
      </c>
      <c r="D42" s="14" t="str">
        <f>"36258505"</f>
        <v>36258505</v>
      </c>
      <c r="E42" s="20" t="s">
        <v>278</v>
      </c>
      <c r="F42" s="21" t="s">
        <v>244</v>
      </c>
      <c r="G42" s="13" t="s">
        <v>20</v>
      </c>
      <c r="H42" s="13" t="s">
        <v>493</v>
      </c>
      <c r="I42" s="13" t="s">
        <v>237</v>
      </c>
      <c r="J42" s="29">
        <v>1</v>
      </c>
    </row>
    <row r="43" spans="1:10" x14ac:dyDescent="0.25">
      <c r="A43" s="13">
        <v>40</v>
      </c>
      <c r="B43" s="51" t="s">
        <v>500</v>
      </c>
      <c r="C43" s="45" t="s">
        <v>153</v>
      </c>
      <c r="D43" s="14" t="str">
        <f>"09011250"</f>
        <v>09011250</v>
      </c>
      <c r="E43" s="20" t="s">
        <v>279</v>
      </c>
      <c r="F43" s="21" t="s">
        <v>244</v>
      </c>
      <c r="G43" s="13" t="s">
        <v>20</v>
      </c>
      <c r="H43" s="13" t="s">
        <v>493</v>
      </c>
      <c r="I43" s="13" t="s">
        <v>237</v>
      </c>
      <c r="J43" s="29">
        <v>1</v>
      </c>
    </row>
    <row r="44" spans="1:10" x14ac:dyDescent="0.25">
      <c r="A44" s="13">
        <v>41</v>
      </c>
      <c r="B44" s="51" t="s">
        <v>500</v>
      </c>
      <c r="C44" s="45" t="s">
        <v>94</v>
      </c>
      <c r="D44" s="14" t="str">
        <f>"41737243"</f>
        <v>41737243</v>
      </c>
      <c r="E44" s="20" t="s">
        <v>280</v>
      </c>
      <c r="F44" s="21" t="s">
        <v>244</v>
      </c>
      <c r="G44" s="13" t="s">
        <v>20</v>
      </c>
      <c r="H44" s="13" t="s">
        <v>493</v>
      </c>
      <c r="I44" s="13" t="s">
        <v>237</v>
      </c>
      <c r="J44" s="29">
        <v>1</v>
      </c>
    </row>
    <row r="45" spans="1:10" x14ac:dyDescent="0.25">
      <c r="A45" s="13">
        <v>42</v>
      </c>
      <c r="B45" s="51" t="s">
        <v>500</v>
      </c>
      <c r="C45" s="45" t="s">
        <v>140</v>
      </c>
      <c r="D45" s="14" t="str">
        <f>"59731161"</f>
        <v>59731161</v>
      </c>
      <c r="E45" s="20" t="s">
        <v>282</v>
      </c>
      <c r="F45" s="16" t="s">
        <v>243</v>
      </c>
      <c r="G45" s="13" t="s">
        <v>17</v>
      </c>
      <c r="H45" s="13" t="s">
        <v>477</v>
      </c>
      <c r="I45" s="13" t="s">
        <v>237</v>
      </c>
      <c r="J45" s="29">
        <v>9</v>
      </c>
    </row>
    <row r="46" spans="1:10" x14ac:dyDescent="0.25">
      <c r="A46" s="13">
        <v>43</v>
      </c>
      <c r="B46" s="51" t="s">
        <v>500</v>
      </c>
      <c r="C46" s="45" t="s">
        <v>43</v>
      </c>
      <c r="D46" s="14" t="str">
        <f>"36905458"</f>
        <v>36905458</v>
      </c>
      <c r="E46" s="20" t="s">
        <v>251</v>
      </c>
      <c r="F46" s="16" t="s">
        <v>242</v>
      </c>
      <c r="G46" s="13" t="s">
        <v>17</v>
      </c>
      <c r="H46" s="13" t="s">
        <v>494</v>
      </c>
      <c r="I46" s="13" t="s">
        <v>237</v>
      </c>
      <c r="J46" s="29">
        <v>7</v>
      </c>
    </row>
    <row r="47" spans="1:10" x14ac:dyDescent="0.25">
      <c r="A47" s="13">
        <v>44</v>
      </c>
      <c r="B47" s="51" t="s">
        <v>500</v>
      </c>
      <c r="C47" s="45" t="s">
        <v>112</v>
      </c>
      <c r="D47" s="14" t="str">
        <f>"55112504"</f>
        <v>55112504</v>
      </c>
      <c r="E47" s="20" t="s">
        <v>283</v>
      </c>
      <c r="F47" s="16" t="s">
        <v>243</v>
      </c>
      <c r="G47" s="13" t="s">
        <v>17</v>
      </c>
      <c r="H47" s="13" t="s">
        <v>494</v>
      </c>
      <c r="I47" s="13" t="s">
        <v>237</v>
      </c>
      <c r="J47" s="29">
        <v>6</v>
      </c>
    </row>
    <row r="48" spans="1:10" x14ac:dyDescent="0.25">
      <c r="A48" s="13">
        <v>45</v>
      </c>
      <c r="B48" s="51" t="s">
        <v>500</v>
      </c>
      <c r="C48" s="45" t="s">
        <v>165</v>
      </c>
      <c r="D48" s="14" t="str">
        <f>"81107968"</f>
        <v>81107968</v>
      </c>
      <c r="E48" s="20" t="s">
        <v>284</v>
      </c>
      <c r="F48" s="16" t="s">
        <v>243</v>
      </c>
      <c r="G48" s="13" t="s">
        <v>17</v>
      </c>
      <c r="H48" s="13" t="s">
        <v>494</v>
      </c>
      <c r="I48" s="13" t="s">
        <v>237</v>
      </c>
      <c r="J48" s="29">
        <v>6</v>
      </c>
    </row>
    <row r="49" spans="1:10" x14ac:dyDescent="0.25">
      <c r="A49" s="13">
        <v>46</v>
      </c>
      <c r="B49" s="51" t="s">
        <v>500</v>
      </c>
      <c r="C49" s="45" t="s">
        <v>59</v>
      </c>
      <c r="D49" s="14" t="str">
        <f>"05176997"</f>
        <v>05176997</v>
      </c>
      <c r="E49" s="20" t="s">
        <v>285</v>
      </c>
      <c r="F49" s="16" t="s">
        <v>243</v>
      </c>
      <c r="G49" s="13" t="s">
        <v>17</v>
      </c>
      <c r="H49" s="13" t="s">
        <v>490</v>
      </c>
      <c r="I49" s="13" t="s">
        <v>237</v>
      </c>
      <c r="J49" s="7">
        <v>1</v>
      </c>
    </row>
    <row r="50" spans="1:10" ht="16.5" customHeight="1" x14ac:dyDescent="0.25">
      <c r="A50" s="13">
        <v>47</v>
      </c>
      <c r="B50" s="51" t="s">
        <v>500</v>
      </c>
      <c r="C50" s="45" t="s">
        <v>524</v>
      </c>
      <c r="D50" s="14" t="str">
        <f>"27557298"</f>
        <v>27557298</v>
      </c>
      <c r="E50" s="20" t="s">
        <v>251</v>
      </c>
      <c r="F50" s="16" t="s">
        <v>242</v>
      </c>
      <c r="G50" s="13" t="s">
        <v>17</v>
      </c>
      <c r="H50" s="13" t="s">
        <v>490</v>
      </c>
      <c r="I50" s="13" t="s">
        <v>237</v>
      </c>
      <c r="J50" s="7">
        <v>1</v>
      </c>
    </row>
    <row r="51" spans="1:10" x14ac:dyDescent="0.25">
      <c r="A51" s="13">
        <v>48</v>
      </c>
      <c r="B51" s="51" t="s">
        <v>500</v>
      </c>
      <c r="C51" s="45" t="s">
        <v>56</v>
      </c>
      <c r="D51" s="14" t="str">
        <f>"27989272"</f>
        <v>27989272</v>
      </c>
      <c r="E51" s="20" t="s">
        <v>286</v>
      </c>
      <c r="F51" s="16" t="s">
        <v>243</v>
      </c>
      <c r="G51" s="13" t="s">
        <v>17</v>
      </c>
      <c r="H51" s="13" t="s">
        <v>490</v>
      </c>
      <c r="I51" s="13" t="s">
        <v>237</v>
      </c>
      <c r="J51" s="7">
        <v>1</v>
      </c>
    </row>
    <row r="52" spans="1:10" x14ac:dyDescent="0.25">
      <c r="A52" s="13">
        <v>49</v>
      </c>
      <c r="B52" s="51" t="s">
        <v>500</v>
      </c>
      <c r="C52" s="45" t="s">
        <v>16</v>
      </c>
      <c r="D52" s="14" t="str">
        <f>"79112082"</f>
        <v>79112082</v>
      </c>
      <c r="E52" s="20" t="s">
        <v>287</v>
      </c>
      <c r="F52" s="21" t="s">
        <v>244</v>
      </c>
      <c r="G52" s="13" t="s">
        <v>17</v>
      </c>
      <c r="H52" s="13" t="s">
        <v>238</v>
      </c>
      <c r="I52" s="13" t="s">
        <v>237</v>
      </c>
      <c r="J52" s="7">
        <v>1</v>
      </c>
    </row>
    <row r="53" spans="1:10" x14ac:dyDescent="0.25">
      <c r="A53" s="13">
        <v>50</v>
      </c>
      <c r="B53" s="51" t="s">
        <v>500</v>
      </c>
      <c r="C53" s="45" t="s">
        <v>203</v>
      </c>
      <c r="D53" s="14" t="str">
        <f>"23968279"</f>
        <v>23968279</v>
      </c>
      <c r="E53" s="20" t="s">
        <v>281</v>
      </c>
      <c r="F53" s="21" t="s">
        <v>244</v>
      </c>
      <c r="G53" s="13" t="s">
        <v>17</v>
      </c>
      <c r="H53" s="13" t="s">
        <v>493</v>
      </c>
      <c r="I53" s="13" t="s">
        <v>237</v>
      </c>
      <c r="J53" s="7">
        <v>1</v>
      </c>
    </row>
    <row r="54" spans="1:10" x14ac:dyDescent="0.25">
      <c r="A54" s="13">
        <v>51</v>
      </c>
      <c r="B54" s="51" t="s">
        <v>500</v>
      </c>
      <c r="C54" s="45" t="s">
        <v>21</v>
      </c>
      <c r="D54" s="14" t="str">
        <f>"56168658"</f>
        <v>56168658</v>
      </c>
      <c r="E54" s="20" t="s">
        <v>288</v>
      </c>
      <c r="F54" s="21" t="s">
        <v>244</v>
      </c>
      <c r="G54" s="13" t="s">
        <v>17</v>
      </c>
      <c r="H54" s="13" t="s">
        <v>238</v>
      </c>
      <c r="I54" s="13" t="s">
        <v>237</v>
      </c>
      <c r="J54" s="7">
        <v>1</v>
      </c>
    </row>
    <row r="55" spans="1:10" x14ac:dyDescent="0.25">
      <c r="A55" s="13">
        <v>52</v>
      </c>
      <c r="B55" s="51" t="s">
        <v>500</v>
      </c>
      <c r="C55" s="45" t="s">
        <v>129</v>
      </c>
      <c r="D55" s="14" t="str">
        <f>"12368375"</f>
        <v>12368375</v>
      </c>
      <c r="E55" s="20" t="s">
        <v>289</v>
      </c>
      <c r="F55" s="21" t="s">
        <v>244</v>
      </c>
      <c r="G55" s="13" t="s">
        <v>17</v>
      </c>
      <c r="H55" s="13" t="s">
        <v>493</v>
      </c>
      <c r="I55" s="13" t="s">
        <v>237</v>
      </c>
      <c r="J55" s="7">
        <v>1</v>
      </c>
    </row>
    <row r="56" spans="1:10" x14ac:dyDescent="0.25">
      <c r="A56" s="13">
        <v>53</v>
      </c>
      <c r="B56" s="51" t="s">
        <v>500</v>
      </c>
      <c r="C56" s="45" t="s">
        <v>26</v>
      </c>
      <c r="D56" s="14" t="str">
        <f>"12502582"</f>
        <v>12502582</v>
      </c>
      <c r="E56" s="20" t="s">
        <v>290</v>
      </c>
      <c r="F56" s="21" t="s">
        <v>244</v>
      </c>
      <c r="G56" s="13" t="s">
        <v>17</v>
      </c>
      <c r="H56" s="13" t="s">
        <v>238</v>
      </c>
      <c r="I56" s="13" t="s">
        <v>237</v>
      </c>
      <c r="J56" s="7">
        <v>1</v>
      </c>
    </row>
    <row r="57" spans="1:10" x14ac:dyDescent="0.25">
      <c r="A57" s="13">
        <v>54</v>
      </c>
      <c r="B57" s="51" t="s">
        <v>500</v>
      </c>
      <c r="C57" s="45" t="s">
        <v>523</v>
      </c>
      <c r="D57" s="14" t="str">
        <f>"57004928"</f>
        <v>57004928</v>
      </c>
      <c r="E57" s="20" t="s">
        <v>291</v>
      </c>
      <c r="F57" s="21" t="s">
        <v>244</v>
      </c>
      <c r="G57" s="13" t="s">
        <v>17</v>
      </c>
      <c r="H57" s="13" t="s">
        <v>493</v>
      </c>
      <c r="I57" s="13" t="s">
        <v>237</v>
      </c>
      <c r="J57" s="7">
        <v>1</v>
      </c>
    </row>
    <row r="58" spans="1:10" x14ac:dyDescent="0.25">
      <c r="A58" s="13">
        <v>55</v>
      </c>
      <c r="B58" s="51" t="s">
        <v>500</v>
      </c>
      <c r="C58" s="45" t="s">
        <v>69</v>
      </c>
      <c r="D58" s="14" t="str">
        <f>"06094548"</f>
        <v>06094548</v>
      </c>
      <c r="E58" s="20" t="s">
        <v>294</v>
      </c>
      <c r="F58" s="16" t="s">
        <v>243</v>
      </c>
      <c r="G58" s="13" t="s">
        <v>31</v>
      </c>
      <c r="H58" s="13" t="s">
        <v>68</v>
      </c>
      <c r="I58" s="13" t="s">
        <v>237</v>
      </c>
      <c r="J58" s="7">
        <v>21</v>
      </c>
    </row>
    <row r="59" spans="1:10" x14ac:dyDescent="0.25">
      <c r="A59" s="13">
        <v>56</v>
      </c>
      <c r="B59" s="51" t="s">
        <v>500</v>
      </c>
      <c r="C59" s="45" t="s">
        <v>190</v>
      </c>
      <c r="D59" s="14" t="str">
        <f>"61159901"</f>
        <v>61159901</v>
      </c>
      <c r="E59" s="20" t="s">
        <v>295</v>
      </c>
      <c r="F59" s="16" t="s">
        <v>243</v>
      </c>
      <c r="G59" s="13" t="s">
        <v>31</v>
      </c>
      <c r="H59" s="13" t="s">
        <v>494</v>
      </c>
      <c r="I59" s="13" t="s">
        <v>237</v>
      </c>
      <c r="J59" s="7">
        <v>11</v>
      </c>
    </row>
    <row r="60" spans="1:10" x14ac:dyDescent="0.25">
      <c r="A60" s="13">
        <v>57</v>
      </c>
      <c r="B60" s="51" t="s">
        <v>500</v>
      </c>
      <c r="C60" s="45" t="s">
        <v>202</v>
      </c>
      <c r="D60" s="14" t="str">
        <f>"46833855"</f>
        <v>46833855</v>
      </c>
      <c r="E60" s="20" t="s">
        <v>296</v>
      </c>
      <c r="F60" s="16" t="s">
        <v>243</v>
      </c>
      <c r="G60" s="13" t="s">
        <v>31</v>
      </c>
      <c r="H60" s="13" t="s">
        <v>494</v>
      </c>
      <c r="I60" s="13" t="s">
        <v>237</v>
      </c>
      <c r="J60" s="7">
        <v>8</v>
      </c>
    </row>
    <row r="61" spans="1:10" x14ac:dyDescent="0.25">
      <c r="A61" s="13">
        <v>58</v>
      </c>
      <c r="B61" s="51" t="s">
        <v>500</v>
      </c>
      <c r="C61" s="45" t="s">
        <v>137</v>
      </c>
      <c r="D61" s="14" t="str">
        <f>"06540640"</f>
        <v>06540640</v>
      </c>
      <c r="E61" s="20" t="s">
        <v>297</v>
      </c>
      <c r="F61" s="16" t="s">
        <v>243</v>
      </c>
      <c r="G61" s="13" t="s">
        <v>31</v>
      </c>
      <c r="H61" s="13" t="s">
        <v>494</v>
      </c>
      <c r="I61" s="13" t="s">
        <v>237</v>
      </c>
      <c r="J61" s="29">
        <v>8</v>
      </c>
    </row>
    <row r="62" spans="1:10" x14ac:dyDescent="0.25">
      <c r="A62" s="13">
        <v>59</v>
      </c>
      <c r="B62" s="51" t="s">
        <v>500</v>
      </c>
      <c r="C62" s="45" t="s">
        <v>48</v>
      </c>
      <c r="D62" s="14" t="str">
        <f>"45064833"</f>
        <v>45064833</v>
      </c>
      <c r="E62" s="20" t="s">
        <v>298</v>
      </c>
      <c r="F62" s="16" t="s">
        <v>243</v>
      </c>
      <c r="G62" s="13" t="s">
        <v>31</v>
      </c>
      <c r="H62" s="13" t="s">
        <v>490</v>
      </c>
      <c r="I62" s="13" t="s">
        <v>237</v>
      </c>
      <c r="J62" s="29">
        <v>4</v>
      </c>
    </row>
    <row r="63" spans="1:10" x14ac:dyDescent="0.25">
      <c r="A63" s="13">
        <v>60</v>
      </c>
      <c r="B63" s="51" t="s">
        <v>500</v>
      </c>
      <c r="C63" s="45" t="s">
        <v>224</v>
      </c>
      <c r="D63" s="14" t="str">
        <f>"96008705"</f>
        <v>96008705</v>
      </c>
      <c r="E63" s="20" t="s">
        <v>299</v>
      </c>
      <c r="F63" s="16" t="s">
        <v>243</v>
      </c>
      <c r="G63" s="13" t="s">
        <v>31</v>
      </c>
      <c r="H63" s="13" t="s">
        <v>490</v>
      </c>
      <c r="I63" s="13" t="s">
        <v>237</v>
      </c>
      <c r="J63" s="29">
        <v>2</v>
      </c>
    </row>
    <row r="64" spans="1:10" x14ac:dyDescent="0.25">
      <c r="A64" s="13">
        <v>61</v>
      </c>
      <c r="B64" s="51" t="s">
        <v>500</v>
      </c>
      <c r="C64" s="45" t="s">
        <v>90</v>
      </c>
      <c r="D64" s="14" t="str">
        <f>"92529065"</f>
        <v>92529065</v>
      </c>
      <c r="E64" s="20" t="s">
        <v>300</v>
      </c>
      <c r="F64" s="16" t="s">
        <v>243</v>
      </c>
      <c r="G64" s="13" t="s">
        <v>31</v>
      </c>
      <c r="H64" s="13" t="s">
        <v>490</v>
      </c>
      <c r="I64" s="13" t="s">
        <v>237</v>
      </c>
      <c r="J64" s="7">
        <v>2</v>
      </c>
    </row>
    <row r="65" spans="1:10" x14ac:dyDescent="0.25">
      <c r="A65" s="13">
        <v>62</v>
      </c>
      <c r="B65" s="51" t="s">
        <v>500</v>
      </c>
      <c r="C65" s="45" t="s">
        <v>55</v>
      </c>
      <c r="D65" s="14" t="str">
        <f>"47635595"</f>
        <v>47635595</v>
      </c>
      <c r="E65" s="20" t="s">
        <v>301</v>
      </c>
      <c r="F65" s="16" t="s">
        <v>243</v>
      </c>
      <c r="G65" s="13" t="s">
        <v>31</v>
      </c>
      <c r="H65" s="13" t="s">
        <v>490</v>
      </c>
      <c r="I65" s="13" t="s">
        <v>237</v>
      </c>
      <c r="J65" s="7">
        <v>1</v>
      </c>
    </row>
    <row r="66" spans="1:10" x14ac:dyDescent="0.25">
      <c r="A66" s="13">
        <v>63</v>
      </c>
      <c r="B66" s="51" t="s">
        <v>500</v>
      </c>
      <c r="C66" s="45" t="s">
        <v>173</v>
      </c>
      <c r="D66" s="14" t="str">
        <f>"86809665"</f>
        <v>86809665</v>
      </c>
      <c r="E66" s="20" t="s">
        <v>302</v>
      </c>
      <c r="F66" s="21" t="s">
        <v>244</v>
      </c>
      <c r="G66" s="13" t="s">
        <v>31</v>
      </c>
      <c r="H66" s="13" t="s">
        <v>493</v>
      </c>
      <c r="I66" s="13" t="s">
        <v>237</v>
      </c>
      <c r="J66" s="7">
        <v>1</v>
      </c>
    </row>
    <row r="67" spans="1:10" x14ac:dyDescent="0.25">
      <c r="A67" s="13">
        <v>64</v>
      </c>
      <c r="B67" s="51" t="s">
        <v>500</v>
      </c>
      <c r="C67" s="45" t="s">
        <v>152</v>
      </c>
      <c r="D67" s="14" t="str">
        <f>"41009939"</f>
        <v>41009939</v>
      </c>
      <c r="E67" s="20" t="s">
        <v>303</v>
      </c>
      <c r="F67" s="21" t="s">
        <v>244</v>
      </c>
      <c r="G67" s="13" t="s">
        <v>31</v>
      </c>
      <c r="H67" s="13" t="s">
        <v>493</v>
      </c>
      <c r="I67" s="13" t="s">
        <v>237</v>
      </c>
      <c r="J67" s="7">
        <v>1</v>
      </c>
    </row>
    <row r="68" spans="1:10" x14ac:dyDescent="0.25">
      <c r="A68" s="13">
        <v>65</v>
      </c>
      <c r="B68" s="51" t="s">
        <v>500</v>
      </c>
      <c r="C68" s="45" t="s">
        <v>62</v>
      </c>
      <c r="D68" s="14" t="str">
        <f>"58790335"</f>
        <v>58790335</v>
      </c>
      <c r="E68" s="20" t="s">
        <v>304</v>
      </c>
      <c r="F68" s="21" t="s">
        <v>244</v>
      </c>
      <c r="G68" s="13" t="s">
        <v>31</v>
      </c>
      <c r="H68" s="13" t="s">
        <v>493</v>
      </c>
      <c r="I68" s="13" t="s">
        <v>237</v>
      </c>
      <c r="J68" s="7">
        <v>1</v>
      </c>
    </row>
    <row r="69" spans="1:10" x14ac:dyDescent="0.25">
      <c r="A69" s="13">
        <v>66</v>
      </c>
      <c r="B69" s="51" t="s">
        <v>500</v>
      </c>
      <c r="C69" s="45" t="s">
        <v>182</v>
      </c>
      <c r="D69" s="14" t="str">
        <f>"89090385"</f>
        <v>89090385</v>
      </c>
      <c r="E69" s="20" t="s">
        <v>305</v>
      </c>
      <c r="F69" s="21" t="s">
        <v>244</v>
      </c>
      <c r="G69" s="13" t="s">
        <v>31</v>
      </c>
      <c r="H69" s="13" t="s">
        <v>493</v>
      </c>
      <c r="I69" s="13" t="s">
        <v>237</v>
      </c>
      <c r="J69" s="7">
        <v>1</v>
      </c>
    </row>
    <row r="70" spans="1:10" x14ac:dyDescent="0.25">
      <c r="A70" s="13">
        <v>67</v>
      </c>
      <c r="B70" s="51" t="s">
        <v>500</v>
      </c>
      <c r="C70" s="45" t="s">
        <v>41</v>
      </c>
      <c r="D70" s="14" t="str">
        <f>"34040174"</f>
        <v>34040174</v>
      </c>
      <c r="E70" s="20" t="s">
        <v>306</v>
      </c>
      <c r="F70" s="21" t="s">
        <v>244</v>
      </c>
      <c r="G70" s="13" t="s">
        <v>31</v>
      </c>
      <c r="H70" s="13" t="s">
        <v>493</v>
      </c>
      <c r="I70" s="13" t="s">
        <v>237</v>
      </c>
      <c r="J70" s="7">
        <v>1</v>
      </c>
    </row>
    <row r="71" spans="1:10" x14ac:dyDescent="0.25">
      <c r="A71" s="13">
        <v>68</v>
      </c>
      <c r="B71" s="51" t="s">
        <v>500</v>
      </c>
      <c r="C71" s="45" t="s">
        <v>191</v>
      </c>
      <c r="D71" s="14" t="str">
        <f>"41587789"</f>
        <v>41587789</v>
      </c>
      <c r="E71" s="20" t="s">
        <v>307</v>
      </c>
      <c r="F71" s="21" t="s">
        <v>244</v>
      </c>
      <c r="G71" s="13" t="s">
        <v>31</v>
      </c>
      <c r="H71" s="13" t="s">
        <v>493</v>
      </c>
      <c r="I71" s="13" t="s">
        <v>237</v>
      </c>
      <c r="J71" s="7">
        <v>1</v>
      </c>
    </row>
    <row r="72" spans="1:10" x14ac:dyDescent="0.25">
      <c r="A72" s="13">
        <v>69</v>
      </c>
      <c r="B72" s="51" t="s">
        <v>500</v>
      </c>
      <c r="C72" s="45" t="s">
        <v>39</v>
      </c>
      <c r="D72" s="14" t="str">
        <f>"81352021"</f>
        <v>81352021</v>
      </c>
      <c r="E72" s="20" t="s">
        <v>292</v>
      </c>
      <c r="F72" s="21" t="s">
        <v>244</v>
      </c>
      <c r="G72" s="13" t="s">
        <v>31</v>
      </c>
      <c r="H72" s="13" t="s">
        <v>493</v>
      </c>
      <c r="I72" s="13" t="s">
        <v>237</v>
      </c>
      <c r="J72" s="7">
        <v>1</v>
      </c>
    </row>
    <row r="73" spans="1:10" x14ac:dyDescent="0.25">
      <c r="A73" s="13">
        <v>70</v>
      </c>
      <c r="B73" s="51" t="s">
        <v>500</v>
      </c>
      <c r="C73" s="45" t="s">
        <v>30</v>
      </c>
      <c r="D73" s="14" t="str">
        <f>"11290725"</f>
        <v>11290725</v>
      </c>
      <c r="E73" s="20" t="s">
        <v>293</v>
      </c>
      <c r="F73" s="21" t="s">
        <v>244</v>
      </c>
      <c r="G73" s="13" t="s">
        <v>31</v>
      </c>
      <c r="H73" s="13" t="s">
        <v>493</v>
      </c>
      <c r="I73" s="13" t="s">
        <v>237</v>
      </c>
      <c r="J73" s="7">
        <v>1</v>
      </c>
    </row>
    <row r="74" spans="1:10" x14ac:dyDescent="0.25">
      <c r="A74" s="13">
        <v>71</v>
      </c>
      <c r="B74" s="51" t="s">
        <v>500</v>
      </c>
      <c r="C74" s="45" t="s">
        <v>204</v>
      </c>
      <c r="D74" s="14" t="str">
        <f>"11758336"</f>
        <v>11758336</v>
      </c>
      <c r="E74" s="20" t="s">
        <v>308</v>
      </c>
      <c r="F74" s="21" t="s">
        <v>244</v>
      </c>
      <c r="G74" s="13" t="s">
        <v>31</v>
      </c>
      <c r="H74" s="13" t="s">
        <v>493</v>
      </c>
      <c r="I74" s="13" t="s">
        <v>237</v>
      </c>
      <c r="J74" s="7">
        <v>1</v>
      </c>
    </row>
    <row r="75" spans="1:10" x14ac:dyDescent="0.25">
      <c r="A75" s="13">
        <v>72</v>
      </c>
      <c r="B75" s="51" t="s">
        <v>500</v>
      </c>
      <c r="C75" s="45" t="s">
        <v>522</v>
      </c>
      <c r="D75" s="14" t="str">
        <f>"81195338"</f>
        <v>81195338</v>
      </c>
      <c r="E75" s="20" t="s">
        <v>309</v>
      </c>
      <c r="F75" s="38" t="s">
        <v>243</v>
      </c>
      <c r="G75" s="13" t="s">
        <v>31</v>
      </c>
      <c r="H75" s="13" t="s">
        <v>496</v>
      </c>
      <c r="I75" s="13" t="s">
        <v>237</v>
      </c>
      <c r="J75" s="7">
        <v>1</v>
      </c>
    </row>
    <row r="76" spans="1:10" x14ac:dyDescent="0.25">
      <c r="A76" s="13">
        <v>73</v>
      </c>
      <c r="B76" s="51" t="s">
        <v>500</v>
      </c>
      <c r="C76" s="45" t="s">
        <v>108</v>
      </c>
      <c r="D76" s="14" t="str">
        <f>"36667167"</f>
        <v>36667167</v>
      </c>
      <c r="E76" s="37" t="s">
        <v>478</v>
      </c>
      <c r="F76" s="38" t="s">
        <v>243</v>
      </c>
      <c r="G76" s="13" t="s">
        <v>31</v>
      </c>
      <c r="H76" s="13" t="s">
        <v>496</v>
      </c>
      <c r="I76" s="13" t="s">
        <v>237</v>
      </c>
      <c r="J76" s="7">
        <v>1</v>
      </c>
    </row>
    <row r="77" spans="1:10" x14ac:dyDescent="0.25">
      <c r="A77" s="13">
        <v>74</v>
      </c>
      <c r="B77" s="51" t="s">
        <v>500</v>
      </c>
      <c r="C77" s="45" t="s">
        <v>70</v>
      </c>
      <c r="D77" s="14" t="str">
        <f>"06035077"</f>
        <v>06035077</v>
      </c>
      <c r="E77" s="20" t="s">
        <v>310</v>
      </c>
      <c r="F77" s="38" t="s">
        <v>243</v>
      </c>
      <c r="G77" s="13" t="s">
        <v>31</v>
      </c>
      <c r="H77" s="13" t="s">
        <v>496</v>
      </c>
      <c r="I77" s="13" t="s">
        <v>237</v>
      </c>
      <c r="J77" s="7">
        <v>1</v>
      </c>
    </row>
    <row r="78" spans="1:10" x14ac:dyDescent="0.25">
      <c r="A78" s="13">
        <v>75</v>
      </c>
      <c r="B78" s="51" t="s">
        <v>500</v>
      </c>
      <c r="C78" s="45" t="s">
        <v>181</v>
      </c>
      <c r="D78" s="14" t="str">
        <f>"52375032"</f>
        <v>52375032</v>
      </c>
      <c r="E78" s="20" t="s">
        <v>311</v>
      </c>
      <c r="F78" s="16" t="s">
        <v>243</v>
      </c>
      <c r="G78" s="54" t="s">
        <v>160</v>
      </c>
      <c r="H78" s="13" t="s">
        <v>497</v>
      </c>
      <c r="I78" s="13" t="s">
        <v>237</v>
      </c>
      <c r="J78" s="7">
        <v>13</v>
      </c>
    </row>
    <row r="79" spans="1:10" s="9" customFormat="1" x14ac:dyDescent="0.25">
      <c r="A79" s="13">
        <v>76</v>
      </c>
      <c r="B79" s="51" t="s">
        <v>500</v>
      </c>
      <c r="C79" s="45" t="s">
        <v>557</v>
      </c>
      <c r="D79" s="14">
        <v>45507325</v>
      </c>
      <c r="E79" s="20" t="s">
        <v>562</v>
      </c>
      <c r="F79" s="24" t="s">
        <v>243</v>
      </c>
      <c r="G79" s="54" t="s">
        <v>160</v>
      </c>
      <c r="H79" s="13" t="s">
        <v>494</v>
      </c>
      <c r="I79" s="13" t="s">
        <v>237</v>
      </c>
      <c r="J79" s="7">
        <v>15</v>
      </c>
    </row>
    <row r="80" spans="1:10" x14ac:dyDescent="0.25">
      <c r="A80" s="13">
        <v>77</v>
      </c>
      <c r="B80" s="51" t="s">
        <v>500</v>
      </c>
      <c r="C80" s="45" t="s">
        <v>159</v>
      </c>
      <c r="D80" s="14" t="str">
        <f>"86081795"</f>
        <v>86081795</v>
      </c>
      <c r="E80" s="20" t="s">
        <v>312</v>
      </c>
      <c r="F80" s="21" t="s">
        <v>244</v>
      </c>
      <c r="G80" s="54" t="s">
        <v>160</v>
      </c>
      <c r="H80" s="13" t="s">
        <v>493</v>
      </c>
      <c r="I80" s="13" t="s">
        <v>237</v>
      </c>
      <c r="J80" s="7">
        <v>1</v>
      </c>
    </row>
    <row r="81" spans="1:10" x14ac:dyDescent="0.25">
      <c r="A81" s="13">
        <v>78</v>
      </c>
      <c r="B81" s="51" t="s">
        <v>500</v>
      </c>
      <c r="C81" s="45" t="s">
        <v>206</v>
      </c>
      <c r="D81" s="14" t="str">
        <f>"53599453"</f>
        <v>53599453</v>
      </c>
      <c r="E81" s="20" t="s">
        <v>313</v>
      </c>
      <c r="F81" s="21" t="s">
        <v>244</v>
      </c>
      <c r="G81" s="54" t="s">
        <v>160</v>
      </c>
      <c r="H81" s="13" t="s">
        <v>493</v>
      </c>
      <c r="I81" s="13" t="s">
        <v>237</v>
      </c>
      <c r="J81" s="7">
        <v>1</v>
      </c>
    </row>
    <row r="82" spans="1:10" x14ac:dyDescent="0.25">
      <c r="A82" s="13">
        <v>79</v>
      </c>
      <c r="B82" s="51" t="s">
        <v>500</v>
      </c>
      <c r="C82" s="45" t="s">
        <v>200</v>
      </c>
      <c r="D82" s="14" t="str">
        <f>"64244438"</f>
        <v>64244438</v>
      </c>
      <c r="E82" s="20" t="s">
        <v>314</v>
      </c>
      <c r="F82" s="21" t="s">
        <v>244</v>
      </c>
      <c r="G82" s="54" t="s">
        <v>160</v>
      </c>
      <c r="H82" s="13" t="s">
        <v>493</v>
      </c>
      <c r="I82" s="13" t="s">
        <v>237</v>
      </c>
      <c r="J82" s="7">
        <v>1</v>
      </c>
    </row>
    <row r="83" spans="1:10" x14ac:dyDescent="0.25">
      <c r="A83" s="13">
        <v>80</v>
      </c>
      <c r="B83" s="51" t="s">
        <v>500</v>
      </c>
      <c r="C83" s="45" t="s">
        <v>215</v>
      </c>
      <c r="D83" s="14" t="str">
        <f>"79541236"</f>
        <v>79541236</v>
      </c>
      <c r="E83" s="20" t="s">
        <v>315</v>
      </c>
      <c r="F83" s="21" t="s">
        <v>244</v>
      </c>
      <c r="G83" s="54" t="s">
        <v>160</v>
      </c>
      <c r="H83" s="13" t="s">
        <v>493</v>
      </c>
      <c r="I83" s="13" t="s">
        <v>237</v>
      </c>
      <c r="J83" s="7">
        <v>1</v>
      </c>
    </row>
    <row r="84" spans="1:10" x14ac:dyDescent="0.25">
      <c r="A84" s="13">
        <v>81</v>
      </c>
      <c r="B84" s="51" t="s">
        <v>500</v>
      </c>
      <c r="C84" s="45" t="s">
        <v>550</v>
      </c>
      <c r="D84" s="14">
        <v>32910212</v>
      </c>
      <c r="E84" s="20" t="s">
        <v>556</v>
      </c>
      <c r="F84" s="21" t="s">
        <v>244</v>
      </c>
      <c r="G84" s="54" t="s">
        <v>160</v>
      </c>
      <c r="H84" s="13" t="s">
        <v>493</v>
      </c>
      <c r="I84" s="13" t="s">
        <v>237</v>
      </c>
      <c r="J84" s="7">
        <v>1</v>
      </c>
    </row>
    <row r="85" spans="1:10" s="9" customFormat="1" x14ac:dyDescent="0.25">
      <c r="A85" s="13">
        <v>82</v>
      </c>
      <c r="B85" s="51" t="s">
        <v>500</v>
      </c>
      <c r="C85" s="45" t="s">
        <v>551</v>
      </c>
      <c r="D85" s="14">
        <v>31561124</v>
      </c>
      <c r="E85" s="20" t="s">
        <v>564</v>
      </c>
      <c r="F85" s="21" t="s">
        <v>244</v>
      </c>
      <c r="G85" s="54" t="s">
        <v>160</v>
      </c>
      <c r="H85" s="13" t="s">
        <v>493</v>
      </c>
      <c r="I85" s="13" t="s">
        <v>237</v>
      </c>
      <c r="J85" s="7">
        <v>1</v>
      </c>
    </row>
    <row r="86" spans="1:10" x14ac:dyDescent="0.25">
      <c r="A86" s="13">
        <v>83</v>
      </c>
      <c r="B86" s="51" t="s">
        <v>500</v>
      </c>
      <c r="C86" s="45" t="s">
        <v>74</v>
      </c>
      <c r="D86" s="14" t="str">
        <f>"79317138"</f>
        <v>79317138</v>
      </c>
      <c r="E86" s="20" t="s">
        <v>316</v>
      </c>
      <c r="F86" s="16" t="s">
        <v>243</v>
      </c>
      <c r="G86" s="13" t="s">
        <v>4</v>
      </c>
      <c r="H86" s="13" t="s">
        <v>497</v>
      </c>
      <c r="I86" s="13" t="s">
        <v>237</v>
      </c>
      <c r="J86" s="7">
        <v>17</v>
      </c>
    </row>
    <row r="87" spans="1:10" x14ac:dyDescent="0.25">
      <c r="A87" s="13">
        <v>84</v>
      </c>
      <c r="B87" s="51" t="s">
        <v>500</v>
      </c>
      <c r="C87" s="45" t="s">
        <v>521</v>
      </c>
      <c r="D87" s="14" t="str">
        <f>"15201868"</f>
        <v>15201868</v>
      </c>
      <c r="E87" s="20" t="s">
        <v>317</v>
      </c>
      <c r="F87" s="16" t="s">
        <v>243</v>
      </c>
      <c r="G87" s="13" t="s">
        <v>4</v>
      </c>
      <c r="H87" s="13" t="s">
        <v>477</v>
      </c>
      <c r="I87" s="13" t="s">
        <v>237</v>
      </c>
      <c r="J87" s="7">
        <v>27</v>
      </c>
    </row>
    <row r="88" spans="1:10" x14ac:dyDescent="0.25">
      <c r="A88" s="13">
        <v>85</v>
      </c>
      <c r="B88" s="51" t="s">
        <v>500</v>
      </c>
      <c r="C88" s="45" t="s">
        <v>40</v>
      </c>
      <c r="D88" s="14" t="str">
        <f>"83097858"</f>
        <v>83097858</v>
      </c>
      <c r="E88" s="20" t="s">
        <v>318</v>
      </c>
      <c r="F88" s="16" t="s">
        <v>243</v>
      </c>
      <c r="G88" s="13" t="s">
        <v>4</v>
      </c>
      <c r="H88" s="13" t="s">
        <v>477</v>
      </c>
      <c r="I88" s="13" t="s">
        <v>237</v>
      </c>
      <c r="J88" s="29">
        <v>22</v>
      </c>
    </row>
    <row r="89" spans="1:10" x14ac:dyDescent="0.25">
      <c r="A89" s="13">
        <v>86</v>
      </c>
      <c r="B89" s="51" t="s">
        <v>500</v>
      </c>
      <c r="C89" s="45" t="s">
        <v>52</v>
      </c>
      <c r="D89" s="14" t="str">
        <f>"98466305"</f>
        <v>98466305</v>
      </c>
      <c r="E89" s="20" t="s">
        <v>319</v>
      </c>
      <c r="F89" s="16" t="s">
        <v>243</v>
      </c>
      <c r="G89" s="13" t="s">
        <v>4</v>
      </c>
      <c r="H89" s="13" t="s">
        <v>490</v>
      </c>
      <c r="I89" s="13" t="s">
        <v>237</v>
      </c>
      <c r="J89" s="29">
        <v>2</v>
      </c>
    </row>
    <row r="90" spans="1:10" x14ac:dyDescent="0.25">
      <c r="A90" s="13">
        <v>87</v>
      </c>
      <c r="B90" s="51" t="s">
        <v>500</v>
      </c>
      <c r="C90" s="45" t="s">
        <v>77</v>
      </c>
      <c r="D90" s="14" t="str">
        <f>"72497724"</f>
        <v>72497724</v>
      </c>
      <c r="E90" s="20" t="s">
        <v>320</v>
      </c>
      <c r="F90" s="16" t="s">
        <v>243</v>
      </c>
      <c r="G90" s="13" t="s">
        <v>4</v>
      </c>
      <c r="H90" s="13" t="s">
        <v>490</v>
      </c>
      <c r="I90" s="13" t="s">
        <v>237</v>
      </c>
      <c r="J90" s="29">
        <v>2</v>
      </c>
    </row>
    <row r="91" spans="1:10" x14ac:dyDescent="0.25">
      <c r="A91" s="13">
        <v>88</v>
      </c>
      <c r="B91" s="51" t="s">
        <v>500</v>
      </c>
      <c r="C91" s="45" t="s">
        <v>201</v>
      </c>
      <c r="D91" s="14" t="str">
        <f>"90499011"</f>
        <v>90499011</v>
      </c>
      <c r="E91" s="20" t="s">
        <v>321</v>
      </c>
      <c r="F91" s="16" t="s">
        <v>243</v>
      </c>
      <c r="G91" s="13" t="s">
        <v>4</v>
      </c>
      <c r="H91" s="13" t="s">
        <v>490</v>
      </c>
      <c r="I91" s="13" t="s">
        <v>237</v>
      </c>
      <c r="J91" s="7">
        <v>1</v>
      </c>
    </row>
    <row r="92" spans="1:10" x14ac:dyDescent="0.25">
      <c r="A92" s="13">
        <v>89</v>
      </c>
      <c r="B92" s="51" t="s">
        <v>500</v>
      </c>
      <c r="C92" s="45" t="s">
        <v>520</v>
      </c>
      <c r="D92" s="14" t="str">
        <f>"11180751"</f>
        <v>11180751</v>
      </c>
      <c r="E92" s="20" t="s">
        <v>322</v>
      </c>
      <c r="F92" s="21" t="s">
        <v>244</v>
      </c>
      <c r="G92" s="13" t="s">
        <v>4</v>
      </c>
      <c r="H92" s="13" t="s">
        <v>493</v>
      </c>
      <c r="I92" s="13" t="s">
        <v>237</v>
      </c>
      <c r="J92" s="7">
        <v>1</v>
      </c>
    </row>
    <row r="93" spans="1:10" x14ac:dyDescent="0.25">
      <c r="A93" s="13">
        <v>90</v>
      </c>
      <c r="B93" s="51" t="s">
        <v>500</v>
      </c>
      <c r="C93" s="48" t="s">
        <v>228</v>
      </c>
      <c r="D93" s="14" t="str">
        <f>"12325986"</f>
        <v>12325986</v>
      </c>
      <c r="E93" s="20" t="s">
        <v>323</v>
      </c>
      <c r="F93" s="21" t="s">
        <v>244</v>
      </c>
      <c r="G93" s="13" t="s">
        <v>4</v>
      </c>
      <c r="H93" s="13" t="s">
        <v>493</v>
      </c>
      <c r="I93" s="13" t="s">
        <v>237</v>
      </c>
      <c r="J93" s="7">
        <v>1</v>
      </c>
    </row>
    <row r="94" spans="1:10" x14ac:dyDescent="0.25">
      <c r="A94" s="13">
        <v>91</v>
      </c>
      <c r="B94" s="51" t="s">
        <v>500</v>
      </c>
      <c r="C94" s="48" t="s">
        <v>226</v>
      </c>
      <c r="D94" s="14" t="str">
        <f>"72539522"</f>
        <v>72539522</v>
      </c>
      <c r="E94" s="20" t="s">
        <v>324</v>
      </c>
      <c r="F94" s="21" t="s">
        <v>244</v>
      </c>
      <c r="G94" s="13" t="s">
        <v>4</v>
      </c>
      <c r="H94" s="13" t="s">
        <v>493</v>
      </c>
      <c r="I94" s="13" t="s">
        <v>237</v>
      </c>
      <c r="J94" s="7">
        <v>1</v>
      </c>
    </row>
    <row r="95" spans="1:10" x14ac:dyDescent="0.25">
      <c r="A95" s="13">
        <v>92</v>
      </c>
      <c r="B95" s="51" t="s">
        <v>500</v>
      </c>
      <c r="C95" s="45" t="s">
        <v>27</v>
      </c>
      <c r="D95" s="14" t="str">
        <f>"90990365"</f>
        <v>90990365</v>
      </c>
      <c r="E95" s="20" t="s">
        <v>325</v>
      </c>
      <c r="F95" s="21" t="s">
        <v>244</v>
      </c>
      <c r="G95" s="13" t="s">
        <v>4</v>
      </c>
      <c r="H95" s="13" t="s">
        <v>238</v>
      </c>
      <c r="I95" s="13" t="s">
        <v>237</v>
      </c>
      <c r="J95" s="7">
        <v>1</v>
      </c>
    </row>
    <row r="96" spans="1:10" x14ac:dyDescent="0.25">
      <c r="A96" s="13">
        <v>93</v>
      </c>
      <c r="B96" s="51" t="s">
        <v>500</v>
      </c>
      <c r="C96" s="45" t="s">
        <v>3</v>
      </c>
      <c r="D96" s="14" t="str">
        <f>"13569900"</f>
        <v>13569900</v>
      </c>
      <c r="E96" s="20" t="s">
        <v>326</v>
      </c>
      <c r="F96" s="21" t="s">
        <v>244</v>
      </c>
      <c r="G96" s="13" t="s">
        <v>4</v>
      </c>
      <c r="H96" s="13" t="s">
        <v>238</v>
      </c>
      <c r="I96" s="13" t="s">
        <v>237</v>
      </c>
      <c r="J96" s="7">
        <v>1</v>
      </c>
    </row>
    <row r="97" spans="1:11" x14ac:dyDescent="0.25">
      <c r="A97" s="13">
        <v>94</v>
      </c>
      <c r="B97" s="51" t="s">
        <v>500</v>
      </c>
      <c r="C97" s="45" t="s">
        <v>519</v>
      </c>
      <c r="D97" s="14" t="str">
        <f>"60082271"</f>
        <v>60082271</v>
      </c>
      <c r="E97" s="22" t="s">
        <v>327</v>
      </c>
      <c r="F97" s="21" t="s">
        <v>244</v>
      </c>
      <c r="G97" s="13" t="s">
        <v>4</v>
      </c>
      <c r="H97" s="13" t="s">
        <v>493</v>
      </c>
      <c r="I97" s="13" t="s">
        <v>237</v>
      </c>
      <c r="J97" s="7">
        <v>1</v>
      </c>
    </row>
    <row r="98" spans="1:11" ht="18" customHeight="1" x14ac:dyDescent="0.25">
      <c r="A98" s="13">
        <v>95</v>
      </c>
      <c r="B98" s="51" t="s">
        <v>500</v>
      </c>
      <c r="C98" s="45" t="s">
        <v>180</v>
      </c>
      <c r="D98" s="14" t="str">
        <f>"79618325"</f>
        <v>79618325</v>
      </c>
      <c r="E98" s="20" t="s">
        <v>328</v>
      </c>
      <c r="F98" s="21" t="s">
        <v>244</v>
      </c>
      <c r="G98" s="13" t="s">
        <v>4</v>
      </c>
      <c r="H98" s="13" t="s">
        <v>493</v>
      </c>
      <c r="I98" s="13" t="s">
        <v>237</v>
      </c>
      <c r="J98" s="7">
        <v>1</v>
      </c>
    </row>
    <row r="99" spans="1:11" ht="15.75" customHeight="1" x14ac:dyDescent="0.25">
      <c r="A99" s="13">
        <v>96</v>
      </c>
      <c r="B99" s="51" t="s">
        <v>500</v>
      </c>
      <c r="C99" s="45" t="s">
        <v>209</v>
      </c>
      <c r="D99" s="14" t="str">
        <f>"06719575"</f>
        <v>06719575</v>
      </c>
      <c r="E99" s="20" t="s">
        <v>329</v>
      </c>
      <c r="F99" s="16" t="s">
        <v>243</v>
      </c>
      <c r="G99" s="13" t="s">
        <v>14</v>
      </c>
      <c r="H99" s="13" t="s">
        <v>477</v>
      </c>
      <c r="I99" s="13" t="s">
        <v>237</v>
      </c>
      <c r="J99" s="7">
        <v>14</v>
      </c>
    </row>
    <row r="100" spans="1:11" ht="15.75" customHeight="1" x14ac:dyDescent="0.25">
      <c r="A100" s="13">
        <v>97</v>
      </c>
      <c r="B100" s="51" t="s">
        <v>500</v>
      </c>
      <c r="C100" s="45" t="s">
        <v>80</v>
      </c>
      <c r="D100" s="14" t="str">
        <f>"36044566"</f>
        <v>36044566</v>
      </c>
      <c r="E100" s="20" t="s">
        <v>330</v>
      </c>
      <c r="F100" s="16" t="s">
        <v>243</v>
      </c>
      <c r="G100" s="13" t="s">
        <v>14</v>
      </c>
      <c r="H100" s="13" t="s">
        <v>477</v>
      </c>
      <c r="I100" s="13" t="s">
        <v>237</v>
      </c>
      <c r="J100" s="7">
        <v>38</v>
      </c>
      <c r="K100" s="8"/>
    </row>
    <row r="101" spans="1:11" ht="15.75" customHeight="1" x14ac:dyDescent="0.25">
      <c r="A101" s="13">
        <v>98</v>
      </c>
      <c r="B101" s="51" t="s">
        <v>500</v>
      </c>
      <c r="C101" s="45" t="s">
        <v>517</v>
      </c>
      <c r="D101" s="14" t="str">
        <f>"96212072"</f>
        <v>96212072</v>
      </c>
      <c r="E101" s="20" t="s">
        <v>331</v>
      </c>
      <c r="F101" s="16" t="s">
        <v>243</v>
      </c>
      <c r="G101" s="13" t="s">
        <v>14</v>
      </c>
      <c r="H101" s="13" t="s">
        <v>477</v>
      </c>
      <c r="I101" s="13" t="s">
        <v>237</v>
      </c>
      <c r="J101" s="7">
        <v>9</v>
      </c>
      <c r="K101" s="9"/>
    </row>
    <row r="102" spans="1:11" ht="15.75" customHeight="1" x14ac:dyDescent="0.25">
      <c r="A102" s="13">
        <v>99</v>
      </c>
      <c r="B102" s="51" t="s">
        <v>500</v>
      </c>
      <c r="C102" s="45" t="s">
        <v>45</v>
      </c>
      <c r="D102" s="14" t="str">
        <f>"24613172"</f>
        <v>24613172</v>
      </c>
      <c r="E102" s="20" t="s">
        <v>332</v>
      </c>
      <c r="F102" s="16" t="s">
        <v>243</v>
      </c>
      <c r="G102" s="13" t="s">
        <v>14</v>
      </c>
      <c r="H102" s="13" t="s">
        <v>494</v>
      </c>
      <c r="I102" s="13" t="s">
        <v>237</v>
      </c>
      <c r="J102" s="7">
        <v>7</v>
      </c>
      <c r="K102" s="9"/>
    </row>
    <row r="103" spans="1:11" ht="15.75" customHeight="1" x14ac:dyDescent="0.25">
      <c r="A103" s="13">
        <v>100</v>
      </c>
      <c r="B103" s="51" t="s">
        <v>500</v>
      </c>
      <c r="C103" s="45" t="s">
        <v>166</v>
      </c>
      <c r="D103" s="14" t="str">
        <f>"08399700"</f>
        <v>08399700</v>
      </c>
      <c r="E103" s="20" t="s">
        <v>333</v>
      </c>
      <c r="F103" s="16" t="s">
        <v>243</v>
      </c>
      <c r="G103" s="13" t="s">
        <v>14</v>
      </c>
      <c r="H103" s="13" t="s">
        <v>494</v>
      </c>
      <c r="I103" s="13" t="s">
        <v>237</v>
      </c>
      <c r="J103" s="7">
        <v>6</v>
      </c>
      <c r="K103" s="9"/>
    </row>
    <row r="104" spans="1:11" ht="15.75" customHeight="1" x14ac:dyDescent="0.25">
      <c r="A104" s="13">
        <v>101</v>
      </c>
      <c r="B104" s="51" t="s">
        <v>500</v>
      </c>
      <c r="C104" s="45" t="s">
        <v>167</v>
      </c>
      <c r="D104" s="14" t="str">
        <f>"63860085"</f>
        <v>63860085</v>
      </c>
      <c r="E104" s="20" t="s">
        <v>334</v>
      </c>
      <c r="F104" s="16" t="s">
        <v>243</v>
      </c>
      <c r="G104" s="13" t="s">
        <v>14</v>
      </c>
      <c r="H104" s="13" t="s">
        <v>490</v>
      </c>
      <c r="I104" s="13" t="s">
        <v>237</v>
      </c>
      <c r="J104" s="7">
        <v>1</v>
      </c>
      <c r="K104" s="9"/>
    </row>
    <row r="105" spans="1:11" ht="15.75" customHeight="1" x14ac:dyDescent="0.25">
      <c r="A105" s="13">
        <v>102</v>
      </c>
      <c r="B105" s="51" t="s">
        <v>500</v>
      </c>
      <c r="C105" s="45" t="s">
        <v>81</v>
      </c>
      <c r="D105" s="14" t="str">
        <f>"84769521"</f>
        <v>84769521</v>
      </c>
      <c r="E105" s="20" t="s">
        <v>335</v>
      </c>
      <c r="F105" s="16" t="s">
        <v>243</v>
      </c>
      <c r="G105" s="13" t="s">
        <v>14</v>
      </c>
      <c r="H105" s="13" t="s">
        <v>490</v>
      </c>
      <c r="I105" s="13" t="s">
        <v>237</v>
      </c>
      <c r="J105" s="7">
        <v>1</v>
      </c>
      <c r="K105" s="9"/>
    </row>
    <row r="106" spans="1:11" s="9" customFormat="1" ht="15.75" customHeight="1" x14ac:dyDescent="0.25">
      <c r="A106" s="13">
        <v>103</v>
      </c>
      <c r="B106" s="51" t="s">
        <v>500</v>
      </c>
      <c r="C106" s="45" t="s">
        <v>518</v>
      </c>
      <c r="D106" s="14" t="str">
        <f>"66599942"</f>
        <v>66599942</v>
      </c>
      <c r="E106" s="20" t="s">
        <v>540</v>
      </c>
      <c r="F106" s="24" t="s">
        <v>243</v>
      </c>
      <c r="G106" s="13" t="s">
        <v>14</v>
      </c>
      <c r="H106" s="13" t="s">
        <v>239</v>
      </c>
      <c r="I106" s="13" t="s">
        <v>237</v>
      </c>
      <c r="J106" s="7">
        <v>7</v>
      </c>
    </row>
    <row r="107" spans="1:11" s="9" customFormat="1" ht="15.75" customHeight="1" x14ac:dyDescent="0.25">
      <c r="A107" s="13">
        <v>104</v>
      </c>
      <c r="B107" s="51" t="s">
        <v>500</v>
      </c>
      <c r="C107" s="45" t="s">
        <v>49</v>
      </c>
      <c r="D107" s="14" t="str">
        <f>"17288962"</f>
        <v>17288962</v>
      </c>
      <c r="E107" s="20" t="s">
        <v>251</v>
      </c>
      <c r="F107" s="21" t="s">
        <v>246</v>
      </c>
      <c r="G107" s="13" t="s">
        <v>14</v>
      </c>
      <c r="H107" s="13" t="s">
        <v>50</v>
      </c>
      <c r="I107" s="13" t="s">
        <v>237</v>
      </c>
      <c r="J107" s="7">
        <v>9</v>
      </c>
    </row>
    <row r="108" spans="1:11" ht="15.75" customHeight="1" x14ac:dyDescent="0.25">
      <c r="A108" s="13">
        <v>105</v>
      </c>
      <c r="B108" s="51" t="s">
        <v>500</v>
      </c>
      <c r="C108" s="45" t="s">
        <v>122</v>
      </c>
      <c r="D108" s="13" t="str">
        <f>"20982888"</f>
        <v>20982888</v>
      </c>
      <c r="E108" s="22" t="s">
        <v>467</v>
      </c>
      <c r="F108" s="20" t="s">
        <v>244</v>
      </c>
      <c r="G108" s="13" t="s">
        <v>14</v>
      </c>
      <c r="H108" s="13" t="s">
        <v>493</v>
      </c>
      <c r="I108" s="13" t="s">
        <v>237</v>
      </c>
      <c r="J108" s="7">
        <v>1</v>
      </c>
      <c r="K108" s="9"/>
    </row>
    <row r="109" spans="1:11" ht="15.75" customHeight="1" x14ac:dyDescent="0.25">
      <c r="A109" s="13">
        <v>106</v>
      </c>
      <c r="B109" s="51" t="s">
        <v>500</v>
      </c>
      <c r="C109" s="45" t="s">
        <v>212</v>
      </c>
      <c r="D109" s="14" t="str">
        <f>"92139125"</f>
        <v>92139125</v>
      </c>
      <c r="E109" s="20" t="s">
        <v>336</v>
      </c>
      <c r="F109" s="21" t="s">
        <v>244</v>
      </c>
      <c r="G109" s="13" t="s">
        <v>14</v>
      </c>
      <c r="H109" s="13" t="s">
        <v>493</v>
      </c>
      <c r="I109" s="13" t="s">
        <v>237</v>
      </c>
      <c r="J109" s="7">
        <v>1</v>
      </c>
      <c r="K109" s="9"/>
    </row>
    <row r="110" spans="1:11" ht="18" customHeight="1" x14ac:dyDescent="0.25">
      <c r="A110" s="13">
        <v>107</v>
      </c>
      <c r="B110" s="51" t="s">
        <v>500</v>
      </c>
      <c r="C110" s="45" t="s">
        <v>92</v>
      </c>
      <c r="D110" s="14" t="str">
        <f>"66172733"</f>
        <v>66172733</v>
      </c>
      <c r="E110" s="20" t="s">
        <v>337</v>
      </c>
      <c r="F110" s="21" t="s">
        <v>244</v>
      </c>
      <c r="G110" s="13" t="s">
        <v>14</v>
      </c>
      <c r="H110" s="13" t="s">
        <v>493</v>
      </c>
      <c r="I110" s="13" t="s">
        <v>237</v>
      </c>
      <c r="J110" s="7">
        <v>1</v>
      </c>
      <c r="K110" s="9"/>
    </row>
    <row r="111" spans="1:11" ht="18" customHeight="1" x14ac:dyDescent="0.25">
      <c r="A111" s="13">
        <v>108</v>
      </c>
      <c r="B111" s="51" t="s">
        <v>500</v>
      </c>
      <c r="C111" s="45" t="s">
        <v>216</v>
      </c>
      <c r="D111" s="14" t="str">
        <f>"93712353"</f>
        <v>93712353</v>
      </c>
      <c r="E111" s="20" t="s">
        <v>338</v>
      </c>
      <c r="F111" s="21" t="s">
        <v>244</v>
      </c>
      <c r="G111" s="13" t="s">
        <v>14</v>
      </c>
      <c r="H111" s="13" t="s">
        <v>493</v>
      </c>
      <c r="I111" s="13" t="s">
        <v>237</v>
      </c>
      <c r="J111" s="7">
        <v>1</v>
      </c>
      <c r="K111" s="9"/>
    </row>
    <row r="112" spans="1:11" ht="18" customHeight="1" x14ac:dyDescent="0.25">
      <c r="A112" s="13">
        <v>109</v>
      </c>
      <c r="B112" s="51" t="s">
        <v>500</v>
      </c>
      <c r="C112" s="45" t="s">
        <v>193</v>
      </c>
      <c r="D112" s="14" t="str">
        <f>"60081290"</f>
        <v>60081290</v>
      </c>
      <c r="E112" s="20" t="s">
        <v>339</v>
      </c>
      <c r="F112" s="21" t="s">
        <v>244</v>
      </c>
      <c r="G112" s="13" t="s">
        <v>14</v>
      </c>
      <c r="H112" s="13" t="s">
        <v>493</v>
      </c>
      <c r="I112" s="13" t="s">
        <v>237</v>
      </c>
      <c r="J112" s="7">
        <v>1</v>
      </c>
      <c r="K112" s="9"/>
    </row>
    <row r="113" spans="1:11" ht="18" customHeight="1" x14ac:dyDescent="0.25">
      <c r="A113" s="13">
        <v>110</v>
      </c>
      <c r="B113" s="51" t="s">
        <v>500</v>
      </c>
      <c r="C113" s="45" t="s">
        <v>28</v>
      </c>
      <c r="D113" s="14" t="str">
        <f>"42288321"</f>
        <v>42288321</v>
      </c>
      <c r="E113" s="20" t="s">
        <v>340</v>
      </c>
      <c r="F113" s="21" t="s">
        <v>244</v>
      </c>
      <c r="G113" s="13" t="s">
        <v>14</v>
      </c>
      <c r="H113" s="13" t="s">
        <v>238</v>
      </c>
      <c r="I113" s="13" t="s">
        <v>237</v>
      </c>
      <c r="J113" s="7">
        <v>1</v>
      </c>
    </row>
    <row r="114" spans="1:11" ht="18" customHeight="1" x14ac:dyDescent="0.25">
      <c r="A114" s="13">
        <v>111</v>
      </c>
      <c r="B114" s="51" t="s">
        <v>500</v>
      </c>
      <c r="C114" s="45" t="s">
        <v>18</v>
      </c>
      <c r="D114" s="14" t="str">
        <f>"19200243"</f>
        <v>19200243</v>
      </c>
      <c r="E114" s="20" t="s">
        <v>341</v>
      </c>
      <c r="F114" s="21" t="s">
        <v>244</v>
      </c>
      <c r="G114" s="13" t="s">
        <v>14</v>
      </c>
      <c r="H114" s="13" t="s">
        <v>238</v>
      </c>
      <c r="I114" s="13" t="s">
        <v>237</v>
      </c>
      <c r="J114" s="7">
        <v>1</v>
      </c>
    </row>
    <row r="115" spans="1:11" ht="18" customHeight="1" x14ac:dyDescent="0.25">
      <c r="A115" s="13">
        <v>112</v>
      </c>
      <c r="B115" s="51" t="s">
        <v>500</v>
      </c>
      <c r="C115" s="45" t="s">
        <v>19</v>
      </c>
      <c r="D115" s="14" t="str">
        <f>"63724360"</f>
        <v>63724360</v>
      </c>
      <c r="E115" s="20" t="s">
        <v>342</v>
      </c>
      <c r="F115" s="21" t="s">
        <v>244</v>
      </c>
      <c r="G115" s="13" t="s">
        <v>14</v>
      </c>
      <c r="H115" s="13" t="s">
        <v>238</v>
      </c>
      <c r="I115" s="13" t="s">
        <v>237</v>
      </c>
      <c r="J115" s="7">
        <v>1</v>
      </c>
    </row>
    <row r="116" spans="1:11" ht="15.75" customHeight="1" x14ac:dyDescent="0.25">
      <c r="A116" s="13">
        <v>113</v>
      </c>
      <c r="B116" s="51" t="s">
        <v>500</v>
      </c>
      <c r="C116" s="45" t="s">
        <v>205</v>
      </c>
      <c r="D116" s="14" t="str">
        <f>"66294532"</f>
        <v>66294532</v>
      </c>
      <c r="E116" s="20" t="s">
        <v>343</v>
      </c>
      <c r="F116" s="16" t="s">
        <v>243</v>
      </c>
      <c r="G116" s="13" t="s">
        <v>9</v>
      </c>
      <c r="H116" s="13" t="s">
        <v>497</v>
      </c>
      <c r="I116" s="13" t="s">
        <v>237</v>
      </c>
      <c r="J116" s="29">
        <v>28</v>
      </c>
    </row>
    <row r="117" spans="1:11" ht="15.75" customHeight="1" x14ac:dyDescent="0.25">
      <c r="A117" s="13">
        <v>114</v>
      </c>
      <c r="B117" s="51" t="s">
        <v>500</v>
      </c>
      <c r="C117" s="45" t="s">
        <v>79</v>
      </c>
      <c r="D117" s="14" t="str">
        <f>"10580859"</f>
        <v>10580859</v>
      </c>
      <c r="E117" s="20" t="s">
        <v>344</v>
      </c>
      <c r="F117" s="16" t="s">
        <v>243</v>
      </c>
      <c r="G117" s="13" t="s">
        <v>9</v>
      </c>
      <c r="H117" s="13" t="s">
        <v>477</v>
      </c>
      <c r="I117" s="13" t="s">
        <v>237</v>
      </c>
      <c r="J117" s="29">
        <v>7</v>
      </c>
    </row>
    <row r="118" spans="1:11" ht="15.75" customHeight="1" x14ac:dyDescent="0.25">
      <c r="A118" s="13">
        <v>115</v>
      </c>
      <c r="B118" s="51" t="s">
        <v>500</v>
      </c>
      <c r="C118" s="45" t="s">
        <v>145</v>
      </c>
      <c r="D118" s="14" t="str">
        <f>"80714017"</f>
        <v>80714017</v>
      </c>
      <c r="E118" s="37" t="s">
        <v>482</v>
      </c>
      <c r="F118" s="16" t="s">
        <v>243</v>
      </c>
      <c r="G118" s="13" t="s">
        <v>9</v>
      </c>
      <c r="H118" s="13" t="s">
        <v>477</v>
      </c>
      <c r="I118" s="13" t="s">
        <v>237</v>
      </c>
      <c r="J118" s="29">
        <v>8</v>
      </c>
      <c r="K118" s="9"/>
    </row>
    <row r="119" spans="1:11" ht="15.75" customHeight="1" x14ac:dyDescent="0.25">
      <c r="A119" s="13">
        <v>116</v>
      </c>
      <c r="B119" s="51" t="s">
        <v>500</v>
      </c>
      <c r="C119" s="45" t="s">
        <v>99</v>
      </c>
      <c r="D119" s="14" t="str">
        <f>"95675091"</f>
        <v>95675091</v>
      </c>
      <c r="E119" s="20" t="s">
        <v>345</v>
      </c>
      <c r="F119" s="16" t="s">
        <v>243</v>
      </c>
      <c r="G119" s="13" t="s">
        <v>9</v>
      </c>
      <c r="H119" s="13" t="s">
        <v>494</v>
      </c>
      <c r="I119" s="13" t="s">
        <v>237</v>
      </c>
      <c r="J119" s="29">
        <v>8</v>
      </c>
      <c r="K119" s="9"/>
    </row>
    <row r="120" spans="1:11" ht="15.75" customHeight="1" x14ac:dyDescent="0.25">
      <c r="A120" s="13">
        <v>117</v>
      </c>
      <c r="B120" s="51" t="s">
        <v>500</v>
      </c>
      <c r="C120" s="45" t="s">
        <v>66</v>
      </c>
      <c r="D120" s="14" t="str">
        <f>"18176155"</f>
        <v>18176155</v>
      </c>
      <c r="E120" s="20" t="s">
        <v>346</v>
      </c>
      <c r="F120" s="21" t="s">
        <v>247</v>
      </c>
      <c r="G120" s="13" t="s">
        <v>9</v>
      </c>
      <c r="H120" s="13" t="s">
        <v>494</v>
      </c>
      <c r="I120" s="13" t="s">
        <v>237</v>
      </c>
      <c r="J120" s="29">
        <v>5</v>
      </c>
      <c r="K120" s="9"/>
    </row>
    <row r="121" spans="1:11" ht="15.75" customHeight="1" x14ac:dyDescent="0.25">
      <c r="A121" s="13">
        <v>118</v>
      </c>
      <c r="B121" s="51" t="s">
        <v>500</v>
      </c>
      <c r="C121" s="45" t="s">
        <v>164</v>
      </c>
      <c r="D121" s="14" t="str">
        <f>"71994095"</f>
        <v>71994095</v>
      </c>
      <c r="E121" s="20" t="s">
        <v>347</v>
      </c>
      <c r="F121" s="16" t="s">
        <v>243</v>
      </c>
      <c r="G121" s="13" t="s">
        <v>9</v>
      </c>
      <c r="H121" s="13" t="s">
        <v>494</v>
      </c>
      <c r="I121" s="13" t="s">
        <v>237</v>
      </c>
      <c r="J121" s="30">
        <v>5</v>
      </c>
      <c r="K121" s="9"/>
    </row>
    <row r="122" spans="1:11" ht="15.75" customHeight="1" x14ac:dyDescent="0.25">
      <c r="A122" s="13">
        <v>119</v>
      </c>
      <c r="B122" s="51" t="s">
        <v>500</v>
      </c>
      <c r="C122" s="45" t="s">
        <v>148</v>
      </c>
      <c r="D122" s="14" t="str">
        <f>"39943117"</f>
        <v>39943117</v>
      </c>
      <c r="E122" s="20" t="s">
        <v>348</v>
      </c>
      <c r="F122" s="16" t="s">
        <v>243</v>
      </c>
      <c r="G122" s="13" t="s">
        <v>9</v>
      </c>
      <c r="H122" s="13" t="s">
        <v>490</v>
      </c>
      <c r="I122" s="13" t="s">
        <v>237</v>
      </c>
      <c r="J122" s="30">
        <v>5</v>
      </c>
      <c r="K122" s="9"/>
    </row>
    <row r="123" spans="1:11" ht="15.75" customHeight="1" x14ac:dyDescent="0.25">
      <c r="A123" s="13">
        <v>120</v>
      </c>
      <c r="B123" s="51" t="s">
        <v>500</v>
      </c>
      <c r="C123" s="45" t="s">
        <v>183</v>
      </c>
      <c r="D123" s="14" t="str">
        <f>"23743251"</f>
        <v>23743251</v>
      </c>
      <c r="E123" s="20" t="s">
        <v>349</v>
      </c>
      <c r="F123" s="16" t="s">
        <v>243</v>
      </c>
      <c r="G123" s="13" t="s">
        <v>9</v>
      </c>
      <c r="H123" s="13" t="s">
        <v>490</v>
      </c>
      <c r="I123" s="13" t="s">
        <v>237</v>
      </c>
      <c r="J123" s="30">
        <v>3</v>
      </c>
      <c r="K123" s="9"/>
    </row>
    <row r="124" spans="1:11" ht="15.75" customHeight="1" x14ac:dyDescent="0.25">
      <c r="A124" s="13">
        <v>121</v>
      </c>
      <c r="B124" s="51" t="s">
        <v>500</v>
      </c>
      <c r="C124" s="45" t="s">
        <v>100</v>
      </c>
      <c r="D124" s="14" t="str">
        <f>"80200924"</f>
        <v>80200924</v>
      </c>
      <c r="E124" s="20" t="s">
        <v>350</v>
      </c>
      <c r="F124" s="21" t="s">
        <v>247</v>
      </c>
      <c r="G124" s="13" t="s">
        <v>9</v>
      </c>
      <c r="H124" s="13" t="s">
        <v>490</v>
      </c>
      <c r="I124" s="13" t="s">
        <v>237</v>
      </c>
      <c r="J124" s="30">
        <v>2</v>
      </c>
      <c r="K124" s="9"/>
    </row>
    <row r="125" spans="1:11" ht="18" customHeight="1" x14ac:dyDescent="0.25">
      <c r="A125" s="13">
        <v>122</v>
      </c>
      <c r="B125" s="51" t="s">
        <v>500</v>
      </c>
      <c r="C125" s="45" t="s">
        <v>222</v>
      </c>
      <c r="D125" s="14" t="str">
        <f>"61564182"</f>
        <v>61564182</v>
      </c>
      <c r="E125" s="20" t="s">
        <v>351</v>
      </c>
      <c r="F125" s="16" t="s">
        <v>243</v>
      </c>
      <c r="G125" s="13" t="s">
        <v>9</v>
      </c>
      <c r="H125" s="13" t="s">
        <v>490</v>
      </c>
      <c r="I125" s="13" t="s">
        <v>237</v>
      </c>
      <c r="J125" s="30">
        <v>2</v>
      </c>
      <c r="K125" s="9"/>
    </row>
    <row r="126" spans="1:11" ht="18" customHeight="1" x14ac:dyDescent="0.25">
      <c r="A126" s="13">
        <v>123</v>
      </c>
      <c r="B126" s="51" t="s">
        <v>500</v>
      </c>
      <c r="C126" s="45" t="s">
        <v>174</v>
      </c>
      <c r="D126" s="14" t="str">
        <f>"78703133"</f>
        <v>78703133</v>
      </c>
      <c r="E126" s="20" t="s">
        <v>352</v>
      </c>
      <c r="F126" s="21" t="s">
        <v>247</v>
      </c>
      <c r="G126" s="13" t="s">
        <v>9</v>
      </c>
      <c r="H126" s="13" t="s">
        <v>490</v>
      </c>
      <c r="I126" s="13" t="s">
        <v>237</v>
      </c>
      <c r="J126" s="7">
        <v>1</v>
      </c>
    </row>
    <row r="127" spans="1:11" ht="18" customHeight="1" x14ac:dyDescent="0.25">
      <c r="A127" s="13">
        <v>124</v>
      </c>
      <c r="B127" s="51" t="s">
        <v>500</v>
      </c>
      <c r="C127" s="45" t="s">
        <v>516</v>
      </c>
      <c r="D127" s="14" t="str">
        <f>"03937148"</f>
        <v>03937148</v>
      </c>
      <c r="E127" s="20" t="s">
        <v>353</v>
      </c>
      <c r="F127" s="16" t="s">
        <v>243</v>
      </c>
      <c r="G127" s="13" t="s">
        <v>9</v>
      </c>
      <c r="H127" s="13" t="s">
        <v>490</v>
      </c>
      <c r="I127" s="13" t="s">
        <v>237</v>
      </c>
      <c r="J127" s="7">
        <v>1</v>
      </c>
    </row>
    <row r="128" spans="1:11" ht="18" customHeight="1" x14ac:dyDescent="0.25">
      <c r="A128" s="13">
        <v>125</v>
      </c>
      <c r="B128" s="51" t="s">
        <v>500</v>
      </c>
      <c r="C128" s="45" t="s">
        <v>175</v>
      </c>
      <c r="D128" s="14" t="str">
        <f>"28796094"</f>
        <v>28796094</v>
      </c>
      <c r="E128" s="20" t="s">
        <v>354</v>
      </c>
      <c r="F128" s="16" t="s">
        <v>243</v>
      </c>
      <c r="G128" s="13" t="s">
        <v>9</v>
      </c>
      <c r="H128" s="13" t="s">
        <v>490</v>
      </c>
      <c r="I128" s="13" t="s">
        <v>237</v>
      </c>
      <c r="J128" s="7">
        <v>1</v>
      </c>
    </row>
    <row r="129" spans="1:11" x14ac:dyDescent="0.25">
      <c r="A129" s="13">
        <v>126</v>
      </c>
      <c r="B129" s="51" t="s">
        <v>500</v>
      </c>
      <c r="C129" s="45" t="s">
        <v>211</v>
      </c>
      <c r="D129" s="14" t="str">
        <f>"25241271"</f>
        <v>25241271</v>
      </c>
      <c r="E129" s="20" t="s">
        <v>355</v>
      </c>
      <c r="F129" s="16" t="s">
        <v>243</v>
      </c>
      <c r="G129" s="13" t="s">
        <v>9</v>
      </c>
      <c r="H129" s="13" t="s">
        <v>490</v>
      </c>
      <c r="I129" s="13" t="s">
        <v>237</v>
      </c>
      <c r="J129" s="7">
        <v>1</v>
      </c>
    </row>
    <row r="130" spans="1:11" x14ac:dyDescent="0.25">
      <c r="A130" s="13">
        <v>127</v>
      </c>
      <c r="B130" s="51" t="s">
        <v>500</v>
      </c>
      <c r="C130" s="45" t="s">
        <v>214</v>
      </c>
      <c r="D130" s="14" t="str">
        <f>"15525149"</f>
        <v>15525149</v>
      </c>
      <c r="E130" s="20" t="s">
        <v>356</v>
      </c>
      <c r="F130" s="16" t="s">
        <v>243</v>
      </c>
      <c r="G130" s="13" t="s">
        <v>9</v>
      </c>
      <c r="H130" s="13" t="s">
        <v>490</v>
      </c>
      <c r="I130" s="13" t="s">
        <v>237</v>
      </c>
      <c r="J130" s="7">
        <v>1</v>
      </c>
    </row>
    <row r="131" spans="1:11" x14ac:dyDescent="0.25">
      <c r="A131" s="13">
        <v>128</v>
      </c>
      <c r="B131" s="51" t="s">
        <v>500</v>
      </c>
      <c r="C131" s="45" t="s">
        <v>118</v>
      </c>
      <c r="D131" s="14" t="str">
        <f>"99921966"</f>
        <v>99921966</v>
      </c>
      <c r="E131" s="20" t="s">
        <v>357</v>
      </c>
      <c r="F131" s="16" t="s">
        <v>243</v>
      </c>
      <c r="G131" s="13" t="s">
        <v>9</v>
      </c>
      <c r="H131" s="13" t="s">
        <v>490</v>
      </c>
      <c r="I131" s="13" t="s">
        <v>237</v>
      </c>
      <c r="J131" s="7">
        <v>1</v>
      </c>
    </row>
    <row r="132" spans="1:11" s="9" customFormat="1" x14ac:dyDescent="0.25">
      <c r="A132" s="13">
        <v>129</v>
      </c>
      <c r="B132" s="51" t="s">
        <v>500</v>
      </c>
      <c r="C132" s="45" t="s">
        <v>241</v>
      </c>
      <c r="D132" s="14">
        <v>96918556</v>
      </c>
      <c r="E132" s="13" t="s">
        <v>470</v>
      </c>
      <c r="F132" s="24" t="s">
        <v>243</v>
      </c>
      <c r="G132" s="13" t="s">
        <v>9</v>
      </c>
      <c r="H132" s="13" t="s">
        <v>496</v>
      </c>
      <c r="I132" s="13" t="s">
        <v>237</v>
      </c>
      <c r="J132" s="7">
        <v>1</v>
      </c>
    </row>
    <row r="133" spans="1:11" s="8" customFormat="1" x14ac:dyDescent="0.25">
      <c r="A133" s="13">
        <v>130</v>
      </c>
      <c r="B133" s="51" t="s">
        <v>500</v>
      </c>
      <c r="C133" s="45" t="s">
        <v>84</v>
      </c>
      <c r="D133" s="14" t="str">
        <f>"88889674"</f>
        <v>88889674</v>
      </c>
      <c r="E133" s="13" t="s">
        <v>358</v>
      </c>
      <c r="F133" s="16" t="s">
        <v>243</v>
      </c>
      <c r="G133" s="13" t="s">
        <v>9</v>
      </c>
      <c r="H133" s="13" t="s">
        <v>496</v>
      </c>
      <c r="I133" s="13" t="s">
        <v>237</v>
      </c>
      <c r="J133" s="7">
        <v>1</v>
      </c>
    </row>
    <row r="134" spans="1:11" s="8" customFormat="1" x14ac:dyDescent="0.25">
      <c r="A134" s="13">
        <v>131</v>
      </c>
      <c r="B134" s="51" t="s">
        <v>500</v>
      </c>
      <c r="C134" s="45" t="s">
        <v>512</v>
      </c>
      <c r="D134" s="14" t="str">
        <f>"94984959"</f>
        <v>94984959</v>
      </c>
      <c r="E134" s="13" t="s">
        <v>359</v>
      </c>
      <c r="F134" s="16" t="s">
        <v>243</v>
      </c>
      <c r="G134" s="13" t="s">
        <v>9</v>
      </c>
      <c r="H134" s="13" t="s">
        <v>496</v>
      </c>
      <c r="I134" s="13" t="s">
        <v>237</v>
      </c>
      <c r="J134" s="7">
        <v>1</v>
      </c>
    </row>
    <row r="135" spans="1:11" s="8" customFormat="1" x14ac:dyDescent="0.25">
      <c r="A135" s="13">
        <v>132</v>
      </c>
      <c r="B135" s="51" t="s">
        <v>500</v>
      </c>
      <c r="C135" s="45" t="s">
        <v>513</v>
      </c>
      <c r="D135" s="14" t="str">
        <f>"85344069"</f>
        <v>85344069</v>
      </c>
      <c r="E135" s="13" t="s">
        <v>360</v>
      </c>
      <c r="F135" s="16" t="s">
        <v>243</v>
      </c>
      <c r="G135" s="13" t="s">
        <v>9</v>
      </c>
      <c r="H135" s="13" t="s">
        <v>496</v>
      </c>
      <c r="I135" s="13" t="s">
        <v>237</v>
      </c>
      <c r="J135" s="7">
        <v>2</v>
      </c>
    </row>
    <row r="136" spans="1:11" s="9" customFormat="1" x14ac:dyDescent="0.25">
      <c r="A136" s="13">
        <v>133</v>
      </c>
      <c r="B136" s="51" t="s">
        <v>500</v>
      </c>
      <c r="C136" s="45" t="s">
        <v>514</v>
      </c>
      <c r="D136" s="14" t="str">
        <f>"80023458"</f>
        <v>80023458</v>
      </c>
      <c r="E136" s="13" t="s">
        <v>471</v>
      </c>
      <c r="F136" s="24" t="s">
        <v>243</v>
      </c>
      <c r="G136" s="13" t="s">
        <v>9</v>
      </c>
      <c r="H136" s="13" t="s">
        <v>496</v>
      </c>
      <c r="I136" s="13" t="s">
        <v>237</v>
      </c>
      <c r="J136" s="7">
        <v>1</v>
      </c>
    </row>
    <row r="137" spans="1:11" s="8" customFormat="1" x14ac:dyDescent="0.25">
      <c r="A137" s="13">
        <v>134</v>
      </c>
      <c r="B137" s="51" t="s">
        <v>500</v>
      </c>
      <c r="C137" s="45" t="s">
        <v>128</v>
      </c>
      <c r="D137" s="14" t="str">
        <f>"90878799"</f>
        <v>90878799</v>
      </c>
      <c r="E137" s="13" t="s">
        <v>361</v>
      </c>
      <c r="F137" s="16" t="s">
        <v>243</v>
      </c>
      <c r="G137" s="13" t="s">
        <v>9</v>
      </c>
      <c r="H137" s="13" t="s">
        <v>496</v>
      </c>
      <c r="I137" s="13" t="s">
        <v>237</v>
      </c>
      <c r="J137" s="7">
        <v>1</v>
      </c>
    </row>
    <row r="138" spans="1:11" s="8" customFormat="1" x14ac:dyDescent="0.25">
      <c r="A138" s="13">
        <v>135</v>
      </c>
      <c r="B138" s="51" t="s">
        <v>500</v>
      </c>
      <c r="C138" s="45" t="s">
        <v>515</v>
      </c>
      <c r="D138" s="14" t="str">
        <f>"02812018"</f>
        <v>02812018</v>
      </c>
      <c r="E138" s="13" t="s">
        <v>362</v>
      </c>
      <c r="F138" s="16" t="s">
        <v>243</v>
      </c>
      <c r="G138" s="13" t="s">
        <v>10</v>
      </c>
      <c r="H138" s="13" t="s">
        <v>497</v>
      </c>
      <c r="I138" s="13" t="s">
        <v>237</v>
      </c>
      <c r="J138" s="29">
        <v>12</v>
      </c>
    </row>
    <row r="139" spans="1:11" s="8" customFormat="1" x14ac:dyDescent="0.25">
      <c r="A139" s="13">
        <v>136</v>
      </c>
      <c r="B139" s="51" t="s">
        <v>500</v>
      </c>
      <c r="C139" s="45" t="s">
        <v>158</v>
      </c>
      <c r="D139" s="14" t="str">
        <f>"33481003"</f>
        <v>33481003</v>
      </c>
      <c r="E139" s="13" t="s">
        <v>363</v>
      </c>
      <c r="F139" s="16" t="s">
        <v>243</v>
      </c>
      <c r="G139" s="13" t="s">
        <v>10</v>
      </c>
      <c r="H139" s="13" t="s">
        <v>495</v>
      </c>
      <c r="I139" s="13" t="s">
        <v>237</v>
      </c>
      <c r="J139" s="29">
        <v>9</v>
      </c>
      <c r="K139" s="9"/>
    </row>
    <row r="140" spans="1:11" s="8" customFormat="1" x14ac:dyDescent="0.25">
      <c r="A140" s="13">
        <v>137</v>
      </c>
      <c r="B140" s="51" t="s">
        <v>500</v>
      </c>
      <c r="C140" s="45" t="s">
        <v>186</v>
      </c>
      <c r="D140" s="14" t="str">
        <f>"53433311"</f>
        <v>53433311</v>
      </c>
      <c r="E140" s="13" t="s">
        <v>364</v>
      </c>
      <c r="F140" s="16" t="s">
        <v>243</v>
      </c>
      <c r="G140" s="13" t="s">
        <v>10</v>
      </c>
      <c r="H140" s="13" t="s">
        <v>477</v>
      </c>
      <c r="I140" s="13" t="s">
        <v>237</v>
      </c>
      <c r="J140" s="29">
        <v>11</v>
      </c>
    </row>
    <row r="141" spans="1:11" s="8" customFormat="1" x14ac:dyDescent="0.25">
      <c r="A141" s="13">
        <v>138</v>
      </c>
      <c r="B141" s="51" t="s">
        <v>500</v>
      </c>
      <c r="C141" s="45" t="s">
        <v>88</v>
      </c>
      <c r="D141" s="14" t="str">
        <f>"23912916"</f>
        <v>23912916</v>
      </c>
      <c r="E141" s="13" t="s">
        <v>365</v>
      </c>
      <c r="F141" s="25" t="s">
        <v>248</v>
      </c>
      <c r="G141" s="13" t="s">
        <v>10</v>
      </c>
      <c r="H141" s="13" t="s">
        <v>494</v>
      </c>
      <c r="I141" s="13" t="s">
        <v>237</v>
      </c>
      <c r="J141" s="29">
        <v>7</v>
      </c>
    </row>
    <row r="142" spans="1:11" s="8" customFormat="1" x14ac:dyDescent="0.25">
      <c r="A142" s="13">
        <v>139</v>
      </c>
      <c r="B142" s="51" t="s">
        <v>500</v>
      </c>
      <c r="C142" s="45" t="s">
        <v>176</v>
      </c>
      <c r="D142" s="14" t="str">
        <f>"81658503"</f>
        <v>81658503</v>
      </c>
      <c r="E142" s="13" t="s">
        <v>366</v>
      </c>
      <c r="F142" s="16" t="s">
        <v>243</v>
      </c>
      <c r="G142" s="13" t="s">
        <v>10</v>
      </c>
      <c r="H142" s="13" t="s">
        <v>494</v>
      </c>
      <c r="I142" s="13" t="s">
        <v>237</v>
      </c>
      <c r="J142" s="29">
        <v>7</v>
      </c>
    </row>
    <row r="143" spans="1:11" s="8" customFormat="1" x14ac:dyDescent="0.25">
      <c r="A143" s="13">
        <v>140</v>
      </c>
      <c r="B143" s="51" t="s">
        <v>500</v>
      </c>
      <c r="C143" s="45" t="s">
        <v>187</v>
      </c>
      <c r="D143" s="14" t="str">
        <f>"71100311"</f>
        <v>71100311</v>
      </c>
      <c r="E143" s="13" t="s">
        <v>367</v>
      </c>
      <c r="F143" s="16" t="s">
        <v>243</v>
      </c>
      <c r="G143" s="13" t="s">
        <v>10</v>
      </c>
      <c r="H143" s="13" t="s">
        <v>494</v>
      </c>
      <c r="I143" s="13" t="s">
        <v>237</v>
      </c>
      <c r="J143" s="29">
        <v>6</v>
      </c>
    </row>
    <row r="144" spans="1:11" s="8" customFormat="1" x14ac:dyDescent="0.25">
      <c r="A144" s="13">
        <v>141</v>
      </c>
      <c r="B144" s="51" t="s">
        <v>500</v>
      </c>
      <c r="C144" s="45" t="s">
        <v>218</v>
      </c>
      <c r="D144" s="14" t="str">
        <f>"35516160"</f>
        <v>35516160</v>
      </c>
      <c r="E144" s="13" t="s">
        <v>368</v>
      </c>
      <c r="F144" s="16" t="s">
        <v>243</v>
      </c>
      <c r="G144" s="13" t="s">
        <v>10</v>
      </c>
      <c r="H144" s="13" t="s">
        <v>490</v>
      </c>
      <c r="I144" s="13" t="s">
        <v>237</v>
      </c>
      <c r="J144" s="7">
        <v>2</v>
      </c>
    </row>
    <row r="145" spans="1:10" s="8" customFormat="1" x14ac:dyDescent="0.25">
      <c r="A145" s="13">
        <v>142</v>
      </c>
      <c r="B145" s="51" t="s">
        <v>500</v>
      </c>
      <c r="C145" s="45" t="s">
        <v>511</v>
      </c>
      <c r="D145" s="14" t="str">
        <f>"80393871"</f>
        <v>80393871</v>
      </c>
      <c r="E145" s="13" t="s">
        <v>369</v>
      </c>
      <c r="F145" s="21" t="s">
        <v>247</v>
      </c>
      <c r="G145" s="13" t="s">
        <v>10</v>
      </c>
      <c r="H145" s="13" t="s">
        <v>490</v>
      </c>
      <c r="I145" s="13" t="s">
        <v>237</v>
      </c>
      <c r="J145" s="7">
        <v>2</v>
      </c>
    </row>
    <row r="146" spans="1:10" s="8" customFormat="1" x14ac:dyDescent="0.25">
      <c r="A146" s="13">
        <v>143</v>
      </c>
      <c r="B146" s="51" t="s">
        <v>500</v>
      </c>
      <c r="C146" s="45" t="s">
        <v>115</v>
      </c>
      <c r="D146" s="14" t="str">
        <f>"70805597"</f>
        <v>70805597</v>
      </c>
      <c r="E146" s="13" t="s">
        <v>370</v>
      </c>
      <c r="F146" s="16" t="s">
        <v>243</v>
      </c>
      <c r="G146" s="13" t="s">
        <v>10</v>
      </c>
      <c r="H146" s="13" t="s">
        <v>490</v>
      </c>
      <c r="I146" s="13" t="s">
        <v>237</v>
      </c>
      <c r="J146" s="7">
        <v>2</v>
      </c>
    </row>
    <row r="147" spans="1:10" s="8" customFormat="1" x14ac:dyDescent="0.25">
      <c r="A147" s="13">
        <v>144</v>
      </c>
      <c r="B147" s="51" t="s">
        <v>500</v>
      </c>
      <c r="C147" s="45" t="s">
        <v>185</v>
      </c>
      <c r="D147" s="14" t="str">
        <f>"45905099"</f>
        <v>45905099</v>
      </c>
      <c r="E147" s="13" t="s">
        <v>371</v>
      </c>
      <c r="F147" s="16" t="s">
        <v>243</v>
      </c>
      <c r="G147" s="13" t="s">
        <v>10</v>
      </c>
      <c r="H147" s="13" t="s">
        <v>496</v>
      </c>
      <c r="I147" s="13" t="s">
        <v>237</v>
      </c>
      <c r="J147" s="7">
        <v>1</v>
      </c>
    </row>
    <row r="148" spans="1:10" s="8" customFormat="1" x14ac:dyDescent="0.25">
      <c r="A148" s="13">
        <v>145</v>
      </c>
      <c r="B148" s="51" t="s">
        <v>500</v>
      </c>
      <c r="C148" s="45" t="s">
        <v>104</v>
      </c>
      <c r="D148" s="14" t="str">
        <f>"98914208"</f>
        <v>98914208</v>
      </c>
      <c r="E148" s="13" t="s">
        <v>372</v>
      </c>
      <c r="F148" s="16" t="s">
        <v>243</v>
      </c>
      <c r="G148" s="13" t="s">
        <v>10</v>
      </c>
      <c r="H148" s="13" t="s">
        <v>496</v>
      </c>
      <c r="I148" s="13" t="s">
        <v>237</v>
      </c>
      <c r="J148" s="7">
        <v>1</v>
      </c>
    </row>
    <row r="149" spans="1:10" s="8" customFormat="1" x14ac:dyDescent="0.25">
      <c r="A149" s="13">
        <v>146</v>
      </c>
      <c r="B149" s="51" t="s">
        <v>500</v>
      </c>
      <c r="C149" s="45" t="s">
        <v>110</v>
      </c>
      <c r="D149" s="14" t="str">
        <f>"47682986"</f>
        <v>47682986</v>
      </c>
      <c r="E149" s="13" t="s">
        <v>373</v>
      </c>
      <c r="F149" s="16" t="s">
        <v>243</v>
      </c>
      <c r="G149" s="13" t="s">
        <v>44</v>
      </c>
      <c r="H149" s="13" t="s">
        <v>68</v>
      </c>
      <c r="I149" s="13" t="s">
        <v>237</v>
      </c>
      <c r="J149" s="7">
        <v>36</v>
      </c>
    </row>
    <row r="150" spans="1:10" s="8" customFormat="1" x14ac:dyDescent="0.25">
      <c r="A150" s="13">
        <v>147</v>
      </c>
      <c r="B150" s="51" t="s">
        <v>500</v>
      </c>
      <c r="C150" s="45" t="s">
        <v>91</v>
      </c>
      <c r="D150" s="14" t="str">
        <f>"19239330"</f>
        <v>19239330</v>
      </c>
      <c r="E150" s="13" t="s">
        <v>374</v>
      </c>
      <c r="F150" s="16" t="s">
        <v>243</v>
      </c>
      <c r="G150" s="13" t="s">
        <v>44</v>
      </c>
      <c r="H150" s="13" t="s">
        <v>494</v>
      </c>
      <c r="I150" s="13" t="s">
        <v>237</v>
      </c>
      <c r="J150" s="7">
        <v>5</v>
      </c>
    </row>
    <row r="151" spans="1:10" s="8" customFormat="1" x14ac:dyDescent="0.25">
      <c r="A151" s="13">
        <v>148</v>
      </c>
      <c r="B151" s="51" t="s">
        <v>500</v>
      </c>
      <c r="C151" s="45" t="s">
        <v>116</v>
      </c>
      <c r="D151" s="14" t="str">
        <f>"18947712"</f>
        <v>18947712</v>
      </c>
      <c r="E151" s="13" t="s">
        <v>375</v>
      </c>
      <c r="F151" s="16" t="s">
        <v>243</v>
      </c>
      <c r="G151" s="13" t="s">
        <v>44</v>
      </c>
      <c r="H151" s="13" t="s">
        <v>490</v>
      </c>
      <c r="I151" s="13" t="s">
        <v>237</v>
      </c>
      <c r="J151" s="7">
        <v>2</v>
      </c>
    </row>
    <row r="152" spans="1:10" s="8" customFormat="1" x14ac:dyDescent="0.25">
      <c r="A152" s="13">
        <v>149</v>
      </c>
      <c r="B152" s="51" t="s">
        <v>500</v>
      </c>
      <c r="C152" s="45" t="s">
        <v>82</v>
      </c>
      <c r="D152" s="14" t="str">
        <f>"69263713"</f>
        <v>69263713</v>
      </c>
      <c r="E152" s="13" t="s">
        <v>376</v>
      </c>
      <c r="F152" s="16" t="s">
        <v>243</v>
      </c>
      <c r="G152" s="13" t="s">
        <v>44</v>
      </c>
      <c r="H152" s="13" t="s">
        <v>490</v>
      </c>
      <c r="I152" s="13" t="s">
        <v>237</v>
      </c>
      <c r="J152" s="7">
        <v>2</v>
      </c>
    </row>
    <row r="153" spans="1:10" s="8" customFormat="1" x14ac:dyDescent="0.25">
      <c r="A153" s="13">
        <v>150</v>
      </c>
      <c r="B153" s="51" t="s">
        <v>500</v>
      </c>
      <c r="C153" s="45" t="s">
        <v>510</v>
      </c>
      <c r="D153" s="14" t="str">
        <f>"10803047"</f>
        <v>10803047</v>
      </c>
      <c r="E153" s="13" t="s">
        <v>377</v>
      </c>
      <c r="F153" s="16" t="s">
        <v>243</v>
      </c>
      <c r="G153" s="13" t="s">
        <v>44</v>
      </c>
      <c r="H153" s="13" t="s">
        <v>496</v>
      </c>
      <c r="I153" s="13" t="s">
        <v>237</v>
      </c>
      <c r="J153" s="7">
        <v>1</v>
      </c>
    </row>
    <row r="154" spans="1:10" s="8" customFormat="1" x14ac:dyDescent="0.25">
      <c r="A154" s="13">
        <v>151</v>
      </c>
      <c r="B154" s="51" t="s">
        <v>500</v>
      </c>
      <c r="C154" s="45" t="s">
        <v>54</v>
      </c>
      <c r="D154" s="14" t="str">
        <f>"12713116"</f>
        <v>12713116</v>
      </c>
      <c r="E154" s="40" t="s">
        <v>545</v>
      </c>
      <c r="F154" s="16" t="s">
        <v>243</v>
      </c>
      <c r="G154" s="13" t="s">
        <v>32</v>
      </c>
      <c r="H154" s="13" t="s">
        <v>477</v>
      </c>
      <c r="I154" s="13" t="s">
        <v>237</v>
      </c>
      <c r="J154" s="7">
        <v>22</v>
      </c>
    </row>
    <row r="155" spans="1:10" s="8" customFormat="1" x14ac:dyDescent="0.25">
      <c r="A155" s="13">
        <v>152</v>
      </c>
      <c r="B155" s="51" t="s">
        <v>500</v>
      </c>
      <c r="C155" s="45" t="s">
        <v>172</v>
      </c>
      <c r="D155" s="14" t="str">
        <f>"16199382"</f>
        <v>16199382</v>
      </c>
      <c r="E155" s="13" t="s">
        <v>378</v>
      </c>
      <c r="F155" s="16" t="s">
        <v>243</v>
      </c>
      <c r="G155" s="13" t="s">
        <v>32</v>
      </c>
      <c r="H155" s="13" t="s">
        <v>494</v>
      </c>
      <c r="I155" s="13" t="s">
        <v>237</v>
      </c>
      <c r="J155" s="7">
        <v>8</v>
      </c>
    </row>
    <row r="156" spans="1:10" s="8" customFormat="1" x14ac:dyDescent="0.25">
      <c r="A156" s="13">
        <v>153</v>
      </c>
      <c r="B156" s="51" t="s">
        <v>500</v>
      </c>
      <c r="C156" s="45" t="s">
        <v>149</v>
      </c>
      <c r="D156" s="14" t="str">
        <f>"72403786"</f>
        <v>72403786</v>
      </c>
      <c r="E156" s="13" t="s">
        <v>379</v>
      </c>
      <c r="F156" s="16" t="s">
        <v>243</v>
      </c>
      <c r="G156" s="13" t="s">
        <v>32</v>
      </c>
      <c r="H156" s="13" t="s">
        <v>494</v>
      </c>
      <c r="I156" s="13" t="s">
        <v>237</v>
      </c>
      <c r="J156" s="7">
        <v>5</v>
      </c>
    </row>
    <row r="157" spans="1:10" s="8" customFormat="1" x14ac:dyDescent="0.25">
      <c r="A157" s="13">
        <v>154</v>
      </c>
      <c r="B157" s="51" t="s">
        <v>500</v>
      </c>
      <c r="C157" s="45" t="s">
        <v>139</v>
      </c>
      <c r="D157" s="14" t="str">
        <f>"04725452"</f>
        <v>04725452</v>
      </c>
      <c r="E157" s="13" t="s">
        <v>380</v>
      </c>
      <c r="F157" s="16" t="s">
        <v>243</v>
      </c>
      <c r="G157" s="13" t="s">
        <v>32</v>
      </c>
      <c r="H157" s="13" t="s">
        <v>496</v>
      </c>
      <c r="I157" s="13" t="s">
        <v>237</v>
      </c>
      <c r="J157" s="7">
        <v>1</v>
      </c>
    </row>
    <row r="158" spans="1:10" s="8" customFormat="1" x14ac:dyDescent="0.25">
      <c r="A158" s="13">
        <v>155</v>
      </c>
      <c r="B158" s="51" t="s">
        <v>500</v>
      </c>
      <c r="C158" s="45" t="s">
        <v>210</v>
      </c>
      <c r="D158" s="14" t="str">
        <f>"20836159"</f>
        <v>20836159</v>
      </c>
      <c r="E158" s="13" t="s">
        <v>381</v>
      </c>
      <c r="F158" s="16" t="s">
        <v>243</v>
      </c>
      <c r="G158" s="13" t="s">
        <v>34</v>
      </c>
      <c r="H158" s="13" t="s">
        <v>68</v>
      </c>
      <c r="I158" s="13" t="s">
        <v>237</v>
      </c>
      <c r="J158" s="7">
        <v>14</v>
      </c>
    </row>
    <row r="159" spans="1:10" s="8" customFormat="1" x14ac:dyDescent="0.25">
      <c r="A159" s="13">
        <v>156</v>
      </c>
      <c r="B159" s="51" t="s">
        <v>500</v>
      </c>
      <c r="C159" s="45" t="s">
        <v>217</v>
      </c>
      <c r="D159" s="14" t="str">
        <f>"22812903"</f>
        <v>22812903</v>
      </c>
      <c r="E159" s="13" t="s">
        <v>382</v>
      </c>
      <c r="F159" s="16" t="s">
        <v>243</v>
      </c>
      <c r="G159" s="13" t="s">
        <v>34</v>
      </c>
      <c r="H159" s="13" t="s">
        <v>494</v>
      </c>
      <c r="I159" s="13" t="s">
        <v>237</v>
      </c>
      <c r="J159" s="7">
        <v>7</v>
      </c>
    </row>
    <row r="160" spans="1:10" s="8" customFormat="1" x14ac:dyDescent="0.25">
      <c r="A160" s="13">
        <v>157</v>
      </c>
      <c r="B160" s="51" t="s">
        <v>500</v>
      </c>
      <c r="C160" s="45" t="s">
        <v>120</v>
      </c>
      <c r="D160" s="14" t="str">
        <f>"25641861"</f>
        <v>25641861</v>
      </c>
      <c r="E160" s="13" t="s">
        <v>383</v>
      </c>
      <c r="F160" s="16" t="s">
        <v>243</v>
      </c>
      <c r="G160" s="13" t="s">
        <v>34</v>
      </c>
      <c r="H160" s="13" t="s">
        <v>494</v>
      </c>
      <c r="I160" s="13" t="s">
        <v>237</v>
      </c>
      <c r="J160" s="7">
        <v>10</v>
      </c>
    </row>
    <row r="161" spans="1:10" s="8" customFormat="1" x14ac:dyDescent="0.25">
      <c r="A161" s="13">
        <v>158</v>
      </c>
      <c r="B161" s="51" t="s">
        <v>500</v>
      </c>
      <c r="C161" s="45" t="s">
        <v>232</v>
      </c>
      <c r="D161" s="14" t="str">
        <f>"96876486"</f>
        <v>96876486</v>
      </c>
      <c r="E161" s="13" t="s">
        <v>384</v>
      </c>
      <c r="F161" s="16" t="s">
        <v>243</v>
      </c>
      <c r="G161" s="13" t="s">
        <v>34</v>
      </c>
      <c r="H161" s="13" t="s">
        <v>490</v>
      </c>
      <c r="I161" s="13" t="s">
        <v>237</v>
      </c>
      <c r="J161" s="7">
        <v>3</v>
      </c>
    </row>
    <row r="162" spans="1:10" s="8" customFormat="1" x14ac:dyDescent="0.25">
      <c r="A162" s="13">
        <v>159</v>
      </c>
      <c r="B162" s="51" t="s">
        <v>500</v>
      </c>
      <c r="C162" s="45" t="s">
        <v>178</v>
      </c>
      <c r="D162" s="14" t="str">
        <f>"93013382"</f>
        <v>93013382</v>
      </c>
      <c r="E162" s="13" t="s">
        <v>385</v>
      </c>
      <c r="F162" s="16" t="s">
        <v>243</v>
      </c>
      <c r="G162" s="13" t="s">
        <v>34</v>
      </c>
      <c r="H162" s="13" t="s">
        <v>490</v>
      </c>
      <c r="I162" s="13" t="s">
        <v>237</v>
      </c>
      <c r="J162" s="7">
        <v>3</v>
      </c>
    </row>
    <row r="163" spans="1:10" s="8" customFormat="1" x14ac:dyDescent="0.25">
      <c r="A163" s="13">
        <v>160</v>
      </c>
      <c r="B163" s="51" t="s">
        <v>500</v>
      </c>
      <c r="C163" s="45" t="s">
        <v>93</v>
      </c>
      <c r="D163" s="14" t="str">
        <f>"82993565"</f>
        <v>82993565</v>
      </c>
      <c r="E163" s="13" t="s">
        <v>386</v>
      </c>
      <c r="F163" s="16" t="s">
        <v>243</v>
      </c>
      <c r="G163" s="13" t="s">
        <v>34</v>
      </c>
      <c r="H163" s="13" t="s">
        <v>490</v>
      </c>
      <c r="I163" s="13" t="s">
        <v>237</v>
      </c>
      <c r="J163" s="7">
        <v>3</v>
      </c>
    </row>
    <row r="164" spans="1:10" s="8" customFormat="1" x14ac:dyDescent="0.25">
      <c r="A164" s="13">
        <v>161</v>
      </c>
      <c r="B164" s="51" t="s">
        <v>500</v>
      </c>
      <c r="C164" s="45" t="s">
        <v>548</v>
      </c>
      <c r="D164" s="14">
        <v>56896235</v>
      </c>
      <c r="E164" s="13" t="s">
        <v>549</v>
      </c>
      <c r="F164" s="24" t="s">
        <v>243</v>
      </c>
      <c r="G164" s="13" t="s">
        <v>34</v>
      </c>
      <c r="H164" s="13" t="s">
        <v>496</v>
      </c>
      <c r="I164" s="13" t="s">
        <v>237</v>
      </c>
      <c r="J164" s="7">
        <v>1</v>
      </c>
    </row>
    <row r="165" spans="1:10" s="9" customFormat="1" x14ac:dyDescent="0.25">
      <c r="A165" s="13">
        <v>162</v>
      </c>
      <c r="B165" s="51" t="s">
        <v>500</v>
      </c>
      <c r="C165" s="45" t="s">
        <v>105</v>
      </c>
      <c r="D165" s="14" t="str">
        <f>"85263767"</f>
        <v>85263767</v>
      </c>
      <c r="E165" s="13" t="s">
        <v>251</v>
      </c>
      <c r="F165" s="33" t="s">
        <v>249</v>
      </c>
      <c r="G165" s="13" t="s">
        <v>34</v>
      </c>
      <c r="H165" s="13" t="s">
        <v>106</v>
      </c>
      <c r="I165" s="13" t="s">
        <v>237</v>
      </c>
      <c r="J165" s="7">
        <v>1</v>
      </c>
    </row>
    <row r="166" spans="1:10" s="8" customFormat="1" x14ac:dyDescent="0.25">
      <c r="A166" s="13">
        <v>163</v>
      </c>
      <c r="B166" s="51" t="s">
        <v>500</v>
      </c>
      <c r="C166" s="45" t="s">
        <v>154</v>
      </c>
      <c r="D166" s="14" t="str">
        <f>"91441384"</f>
        <v>91441384</v>
      </c>
      <c r="E166" s="13" t="s">
        <v>388</v>
      </c>
      <c r="F166" s="21" t="s">
        <v>250</v>
      </c>
      <c r="G166" s="13" t="s">
        <v>11</v>
      </c>
      <c r="H166" s="13" t="s">
        <v>477</v>
      </c>
      <c r="I166" s="13" t="s">
        <v>237</v>
      </c>
      <c r="J166" s="7">
        <v>11</v>
      </c>
    </row>
    <row r="167" spans="1:10" s="8" customFormat="1" x14ac:dyDescent="0.25">
      <c r="A167" s="13">
        <v>164</v>
      </c>
      <c r="B167" s="51" t="s">
        <v>500</v>
      </c>
      <c r="C167" s="45" t="s">
        <v>155</v>
      </c>
      <c r="D167" s="14" t="str">
        <f>"33595868"</f>
        <v>33595868</v>
      </c>
      <c r="E167" s="13" t="s">
        <v>389</v>
      </c>
      <c r="F167" s="21" t="s">
        <v>250</v>
      </c>
      <c r="G167" s="13" t="s">
        <v>11</v>
      </c>
      <c r="H167" s="13" t="s">
        <v>477</v>
      </c>
      <c r="I167" s="13" t="s">
        <v>237</v>
      </c>
      <c r="J167" s="7">
        <v>27</v>
      </c>
    </row>
    <row r="168" spans="1:10" s="8" customFormat="1" x14ac:dyDescent="0.25">
      <c r="A168" s="13">
        <v>165</v>
      </c>
      <c r="B168" s="51" t="s">
        <v>500</v>
      </c>
      <c r="C168" s="45" t="s">
        <v>508</v>
      </c>
      <c r="D168" s="14" t="str">
        <f>"19869944"</f>
        <v>19869944</v>
      </c>
      <c r="E168" s="13" t="s">
        <v>390</v>
      </c>
      <c r="F168" s="21" t="s">
        <v>250</v>
      </c>
      <c r="G168" s="13" t="s">
        <v>11</v>
      </c>
      <c r="H168" s="13" t="s">
        <v>477</v>
      </c>
      <c r="I168" s="13" t="s">
        <v>237</v>
      </c>
      <c r="J168" s="7">
        <v>22</v>
      </c>
    </row>
    <row r="169" spans="1:10" s="8" customFormat="1" x14ac:dyDescent="0.25">
      <c r="A169" s="13">
        <v>166</v>
      </c>
      <c r="B169" s="51" t="s">
        <v>500</v>
      </c>
      <c r="C169" s="45" t="s">
        <v>507</v>
      </c>
      <c r="D169" s="14" t="str">
        <f>"58049958"</f>
        <v>58049958</v>
      </c>
      <c r="E169" s="13" t="s">
        <v>391</v>
      </c>
      <c r="F169" s="21" t="s">
        <v>250</v>
      </c>
      <c r="G169" s="13" t="s">
        <v>11</v>
      </c>
      <c r="H169" s="13" t="s">
        <v>477</v>
      </c>
      <c r="I169" s="13" t="s">
        <v>237</v>
      </c>
      <c r="J169" s="7">
        <v>22</v>
      </c>
    </row>
    <row r="170" spans="1:10" s="9" customFormat="1" x14ac:dyDescent="0.25">
      <c r="A170" s="13">
        <v>167</v>
      </c>
      <c r="B170" s="51" t="s">
        <v>500</v>
      </c>
      <c r="C170" s="45" t="s">
        <v>509</v>
      </c>
      <c r="D170" s="14" t="str">
        <f>"73702154"</f>
        <v>73702154</v>
      </c>
      <c r="E170" s="13" t="s">
        <v>387</v>
      </c>
      <c r="F170" s="21" t="s">
        <v>250</v>
      </c>
      <c r="G170" s="13" t="s">
        <v>11</v>
      </c>
      <c r="H170" s="13" t="s">
        <v>494</v>
      </c>
      <c r="I170" s="13" t="s">
        <v>237</v>
      </c>
      <c r="J170" s="7">
        <v>9</v>
      </c>
    </row>
    <row r="171" spans="1:10" s="9" customFormat="1" x14ac:dyDescent="0.25">
      <c r="A171" s="13">
        <v>168</v>
      </c>
      <c r="B171" s="51" t="s">
        <v>500</v>
      </c>
      <c r="C171" s="45" t="s">
        <v>109</v>
      </c>
      <c r="D171" s="14" t="str">
        <f>"30745784"</f>
        <v>30745784</v>
      </c>
      <c r="E171" s="13" t="s">
        <v>392</v>
      </c>
      <c r="F171" s="38" t="s">
        <v>247</v>
      </c>
      <c r="G171" s="13" t="s">
        <v>11</v>
      </c>
      <c r="H171" s="13" t="s">
        <v>494</v>
      </c>
      <c r="I171" s="13" t="s">
        <v>237</v>
      </c>
      <c r="J171" s="7">
        <v>5</v>
      </c>
    </row>
    <row r="172" spans="1:10" s="9" customFormat="1" x14ac:dyDescent="0.25">
      <c r="A172" s="13">
        <v>169</v>
      </c>
      <c r="B172" s="51" t="s">
        <v>500</v>
      </c>
      <c r="C172" s="45" t="s">
        <v>117</v>
      </c>
      <c r="D172" s="14" t="str">
        <f>"34640066"</f>
        <v>34640066</v>
      </c>
      <c r="E172" s="20" t="s">
        <v>393</v>
      </c>
      <c r="F172" s="21" t="s">
        <v>250</v>
      </c>
      <c r="G172" s="13" t="s">
        <v>11</v>
      </c>
      <c r="H172" s="13" t="s">
        <v>490</v>
      </c>
      <c r="I172" s="13" t="s">
        <v>237</v>
      </c>
      <c r="J172" s="7">
        <v>3</v>
      </c>
    </row>
    <row r="173" spans="1:10" x14ac:dyDescent="0.25">
      <c r="A173" s="13">
        <v>170</v>
      </c>
      <c r="B173" s="51" t="s">
        <v>500</v>
      </c>
      <c r="C173" s="45" t="s">
        <v>229</v>
      </c>
      <c r="D173" s="14" t="str">
        <f>"40845016"</f>
        <v>40845016</v>
      </c>
      <c r="E173" s="20" t="s">
        <v>394</v>
      </c>
      <c r="F173" s="21" t="s">
        <v>250</v>
      </c>
      <c r="G173" s="13" t="s">
        <v>11</v>
      </c>
      <c r="H173" s="13" t="s">
        <v>490</v>
      </c>
      <c r="I173" s="13" t="s">
        <v>237</v>
      </c>
      <c r="J173" s="7">
        <v>2</v>
      </c>
    </row>
    <row r="174" spans="1:10" x14ac:dyDescent="0.25">
      <c r="A174" s="13">
        <v>171</v>
      </c>
      <c r="B174" s="51" t="s">
        <v>500</v>
      </c>
      <c r="C174" s="45" t="s">
        <v>57</v>
      </c>
      <c r="D174" s="14" t="str">
        <f>"97195406"</f>
        <v>97195406</v>
      </c>
      <c r="E174" s="20" t="s">
        <v>395</v>
      </c>
      <c r="F174" s="21" t="s">
        <v>247</v>
      </c>
      <c r="G174" s="13" t="s">
        <v>11</v>
      </c>
      <c r="H174" s="13" t="s">
        <v>490</v>
      </c>
      <c r="I174" s="13" t="s">
        <v>237</v>
      </c>
      <c r="J174" s="7">
        <v>2</v>
      </c>
    </row>
    <row r="175" spans="1:10" x14ac:dyDescent="0.25">
      <c r="A175" s="13">
        <v>172</v>
      </c>
      <c r="B175" s="51" t="s">
        <v>500</v>
      </c>
      <c r="C175" s="45" t="s">
        <v>78</v>
      </c>
      <c r="D175" s="14" t="str">
        <f>"29417444"</f>
        <v>29417444</v>
      </c>
      <c r="E175" s="20" t="s">
        <v>396</v>
      </c>
      <c r="F175" s="21" t="s">
        <v>250</v>
      </c>
      <c r="G175" s="13" t="s">
        <v>11</v>
      </c>
      <c r="H175" s="13" t="s">
        <v>490</v>
      </c>
      <c r="I175" s="13" t="s">
        <v>237</v>
      </c>
      <c r="J175" s="7">
        <v>3</v>
      </c>
    </row>
    <row r="176" spans="1:10" s="9" customFormat="1" x14ac:dyDescent="0.25">
      <c r="A176" s="13">
        <v>173</v>
      </c>
      <c r="B176" s="51" t="s">
        <v>500</v>
      </c>
      <c r="C176" s="45" t="s">
        <v>208</v>
      </c>
      <c r="D176" s="14" t="str">
        <f>"56487901"</f>
        <v>56487901</v>
      </c>
      <c r="E176" s="20" t="s">
        <v>397</v>
      </c>
      <c r="F176" s="21" t="s">
        <v>250</v>
      </c>
      <c r="G176" s="13" t="s">
        <v>11</v>
      </c>
      <c r="H176" s="13" t="s">
        <v>490</v>
      </c>
      <c r="I176" s="13" t="s">
        <v>237</v>
      </c>
      <c r="J176" s="7">
        <v>3</v>
      </c>
    </row>
    <row r="177" spans="1:10" x14ac:dyDescent="0.25">
      <c r="A177" s="13">
        <v>174</v>
      </c>
      <c r="B177" s="51" t="s">
        <v>500</v>
      </c>
      <c r="C177" s="45" t="s">
        <v>147</v>
      </c>
      <c r="D177" s="14" t="str">
        <f>"28184228"</f>
        <v>28184228</v>
      </c>
      <c r="E177" s="20" t="s">
        <v>398</v>
      </c>
      <c r="F177" s="21" t="s">
        <v>250</v>
      </c>
      <c r="G177" s="13" t="s">
        <v>11</v>
      </c>
      <c r="H177" s="13" t="s">
        <v>496</v>
      </c>
      <c r="I177" s="13" t="s">
        <v>237</v>
      </c>
      <c r="J177" s="7">
        <v>1</v>
      </c>
    </row>
    <row r="178" spans="1:10" x14ac:dyDescent="0.25">
      <c r="A178" s="13">
        <v>175</v>
      </c>
      <c r="B178" s="51" t="s">
        <v>500</v>
      </c>
      <c r="C178" s="45" t="s">
        <v>64</v>
      </c>
      <c r="D178" s="14" t="str">
        <f>"25367682"</f>
        <v>25367682</v>
      </c>
      <c r="E178" s="20" t="s">
        <v>399</v>
      </c>
      <c r="F178" s="21" t="s">
        <v>247</v>
      </c>
      <c r="G178" s="13" t="s">
        <v>11</v>
      </c>
      <c r="H178" s="13" t="s">
        <v>496</v>
      </c>
      <c r="I178" s="13" t="s">
        <v>237</v>
      </c>
      <c r="J178" s="7">
        <v>1</v>
      </c>
    </row>
    <row r="179" spans="1:10" x14ac:dyDescent="0.25">
      <c r="A179" s="13">
        <v>176</v>
      </c>
      <c r="B179" s="51" t="s">
        <v>500</v>
      </c>
      <c r="C179" s="45" t="s">
        <v>12</v>
      </c>
      <c r="D179" s="14" t="str">
        <f>"22311629"</f>
        <v>22311629</v>
      </c>
      <c r="E179" s="20" t="s">
        <v>544</v>
      </c>
      <c r="F179" s="21" t="s">
        <v>250</v>
      </c>
      <c r="G179" s="13" t="s">
        <v>11</v>
      </c>
      <c r="H179" s="13" t="s">
        <v>240</v>
      </c>
      <c r="I179" s="13" t="s">
        <v>237</v>
      </c>
      <c r="J179" s="7">
        <v>1</v>
      </c>
    </row>
    <row r="180" spans="1:10" s="9" customFormat="1" x14ac:dyDescent="0.25">
      <c r="A180" s="13">
        <v>177</v>
      </c>
      <c r="B180" s="51" t="s">
        <v>500</v>
      </c>
      <c r="C180" s="45" t="s">
        <v>225</v>
      </c>
      <c r="D180" s="14" t="str">
        <f>"32042351"</f>
        <v>32042351</v>
      </c>
      <c r="E180" s="37" t="s">
        <v>541</v>
      </c>
      <c r="F180" s="27" t="s">
        <v>250</v>
      </c>
      <c r="G180" s="28" t="s">
        <v>11</v>
      </c>
      <c r="H180" s="28" t="s">
        <v>496</v>
      </c>
      <c r="I180" s="28" t="s">
        <v>237</v>
      </c>
      <c r="J180" s="44">
        <v>1</v>
      </c>
    </row>
    <row r="181" spans="1:10" s="9" customFormat="1" x14ac:dyDescent="0.25">
      <c r="A181" s="13">
        <v>178</v>
      </c>
      <c r="B181" s="51" t="s">
        <v>500</v>
      </c>
      <c r="C181" s="45" t="s">
        <v>38</v>
      </c>
      <c r="D181" s="14" t="str">
        <f>"38525473"</f>
        <v>38525473</v>
      </c>
      <c r="E181" s="20" t="s">
        <v>472</v>
      </c>
      <c r="F181" s="24" t="s">
        <v>250</v>
      </c>
      <c r="G181" s="13" t="s">
        <v>11</v>
      </c>
      <c r="H181" s="13" t="s">
        <v>496</v>
      </c>
      <c r="I181" s="13" t="s">
        <v>237</v>
      </c>
      <c r="J181" s="7">
        <v>1</v>
      </c>
    </row>
    <row r="182" spans="1:10" s="9" customFormat="1" x14ac:dyDescent="0.25">
      <c r="A182" s="13">
        <v>179</v>
      </c>
      <c r="B182" s="51" t="s">
        <v>500</v>
      </c>
      <c r="C182" s="45" t="s">
        <v>552</v>
      </c>
      <c r="D182" s="14">
        <v>23028025</v>
      </c>
      <c r="E182" s="20" t="s">
        <v>558</v>
      </c>
      <c r="F182" s="24" t="s">
        <v>250</v>
      </c>
      <c r="G182" s="13" t="s">
        <v>11</v>
      </c>
      <c r="H182" s="13" t="s">
        <v>496</v>
      </c>
      <c r="I182" s="13" t="s">
        <v>237</v>
      </c>
      <c r="J182" s="7">
        <v>1</v>
      </c>
    </row>
    <row r="183" spans="1:10" x14ac:dyDescent="0.25">
      <c r="A183" s="13">
        <v>180</v>
      </c>
      <c r="B183" s="51" t="s">
        <v>500</v>
      </c>
      <c r="C183" s="45" t="s">
        <v>63</v>
      </c>
      <c r="D183" s="14" t="str">
        <f>"15731583"</f>
        <v>15731583</v>
      </c>
      <c r="E183" s="20" t="s">
        <v>400</v>
      </c>
      <c r="F183" s="21" t="s">
        <v>250</v>
      </c>
      <c r="G183" s="13" t="s">
        <v>24</v>
      </c>
      <c r="H183" s="13" t="s">
        <v>477</v>
      </c>
      <c r="I183" s="13" t="s">
        <v>237</v>
      </c>
      <c r="J183" s="7">
        <v>26</v>
      </c>
    </row>
    <row r="184" spans="1:10" x14ac:dyDescent="0.25">
      <c r="A184" s="13">
        <v>181</v>
      </c>
      <c r="B184" s="51" t="s">
        <v>500</v>
      </c>
      <c r="C184" s="45" t="s">
        <v>134</v>
      </c>
      <c r="D184" s="14" t="str">
        <f>"53310717"</f>
        <v>53310717</v>
      </c>
      <c r="E184" s="20" t="s">
        <v>401</v>
      </c>
      <c r="F184" s="21" t="s">
        <v>250</v>
      </c>
      <c r="G184" s="13" t="s">
        <v>24</v>
      </c>
      <c r="H184" s="13" t="s">
        <v>494</v>
      </c>
      <c r="I184" s="13" t="s">
        <v>237</v>
      </c>
      <c r="J184" s="31">
        <v>7</v>
      </c>
    </row>
    <row r="185" spans="1:10" x14ac:dyDescent="0.25">
      <c r="A185" s="13">
        <v>182</v>
      </c>
      <c r="B185" s="51" t="s">
        <v>500</v>
      </c>
      <c r="C185" s="45" t="s">
        <v>130</v>
      </c>
      <c r="D185" s="14" t="str">
        <f>"56433189"</f>
        <v>56433189</v>
      </c>
      <c r="E185" s="20" t="s">
        <v>402</v>
      </c>
      <c r="F185" s="21" t="s">
        <v>250</v>
      </c>
      <c r="G185" s="13" t="s">
        <v>24</v>
      </c>
      <c r="H185" s="13" t="s">
        <v>494</v>
      </c>
      <c r="I185" s="13" t="s">
        <v>237</v>
      </c>
      <c r="J185" s="31">
        <v>6</v>
      </c>
    </row>
    <row r="186" spans="1:10" x14ac:dyDescent="0.25">
      <c r="A186" s="13">
        <v>183</v>
      </c>
      <c r="B186" s="51" t="s">
        <v>500</v>
      </c>
      <c r="C186" s="45" t="s">
        <v>223</v>
      </c>
      <c r="D186" s="14" t="str">
        <f>"80301599"</f>
        <v>80301599</v>
      </c>
      <c r="E186" s="20" t="s">
        <v>403</v>
      </c>
      <c r="F186" s="21" t="s">
        <v>247</v>
      </c>
      <c r="G186" s="13" t="s">
        <v>24</v>
      </c>
      <c r="H186" s="13" t="s">
        <v>494</v>
      </c>
      <c r="I186" s="13" t="s">
        <v>237</v>
      </c>
      <c r="J186" s="31">
        <v>5</v>
      </c>
    </row>
    <row r="187" spans="1:10" x14ac:dyDescent="0.25">
      <c r="A187" s="13">
        <v>184</v>
      </c>
      <c r="B187" s="51" t="s">
        <v>500</v>
      </c>
      <c r="C187" s="45" t="s">
        <v>98</v>
      </c>
      <c r="D187" s="14" t="str">
        <f>"63961930"</f>
        <v>63961930</v>
      </c>
      <c r="E187" s="20" t="s">
        <v>404</v>
      </c>
      <c r="F187" s="21" t="s">
        <v>250</v>
      </c>
      <c r="G187" s="13" t="s">
        <v>24</v>
      </c>
      <c r="H187" s="13" t="s">
        <v>494</v>
      </c>
      <c r="I187" s="13" t="s">
        <v>237</v>
      </c>
      <c r="J187" s="31">
        <v>5</v>
      </c>
    </row>
    <row r="188" spans="1:10" x14ac:dyDescent="0.25">
      <c r="A188" s="13">
        <v>185</v>
      </c>
      <c r="B188" s="51" t="s">
        <v>500</v>
      </c>
      <c r="C188" s="45" t="s">
        <v>230</v>
      </c>
      <c r="D188" s="14" t="str">
        <f>"66488842"</f>
        <v>66488842</v>
      </c>
      <c r="E188" s="20" t="s">
        <v>405</v>
      </c>
      <c r="F188" s="21" t="s">
        <v>250</v>
      </c>
      <c r="G188" s="13" t="s">
        <v>24</v>
      </c>
      <c r="H188" s="13" t="s">
        <v>490</v>
      </c>
      <c r="I188" s="13" t="s">
        <v>237</v>
      </c>
      <c r="J188" s="29">
        <v>4</v>
      </c>
    </row>
    <row r="189" spans="1:10" x14ac:dyDescent="0.25">
      <c r="A189" s="13">
        <v>186</v>
      </c>
      <c r="B189" s="51" t="s">
        <v>500</v>
      </c>
      <c r="C189" s="45" t="s">
        <v>47</v>
      </c>
      <c r="D189" s="14" t="str">
        <f>"11706038"</f>
        <v>11706038</v>
      </c>
      <c r="E189" s="20" t="s">
        <v>406</v>
      </c>
      <c r="F189" s="21" t="s">
        <v>247</v>
      </c>
      <c r="G189" s="13" t="s">
        <v>24</v>
      </c>
      <c r="H189" s="13" t="s">
        <v>490</v>
      </c>
      <c r="I189" s="13" t="s">
        <v>237</v>
      </c>
      <c r="J189" s="29">
        <v>3</v>
      </c>
    </row>
    <row r="190" spans="1:10" x14ac:dyDescent="0.25">
      <c r="A190" s="13">
        <v>187</v>
      </c>
      <c r="B190" s="51" t="s">
        <v>500</v>
      </c>
      <c r="C190" s="45" t="s">
        <v>124</v>
      </c>
      <c r="D190" s="14" t="str">
        <f>"03776697"</f>
        <v>03776697</v>
      </c>
      <c r="E190" s="20" t="s">
        <v>407</v>
      </c>
      <c r="F190" s="21" t="s">
        <v>250</v>
      </c>
      <c r="G190" s="13" t="s">
        <v>24</v>
      </c>
      <c r="H190" s="13" t="s">
        <v>490</v>
      </c>
      <c r="I190" s="13" t="s">
        <v>237</v>
      </c>
      <c r="J190" s="29">
        <v>3</v>
      </c>
    </row>
    <row r="191" spans="1:10" x14ac:dyDescent="0.25">
      <c r="A191" s="13">
        <v>188</v>
      </c>
      <c r="B191" s="51" t="s">
        <v>500</v>
      </c>
      <c r="C191" s="45" t="s">
        <v>198</v>
      </c>
      <c r="D191" s="14" t="str">
        <f>"15067455"</f>
        <v>15067455</v>
      </c>
      <c r="E191" s="20" t="s">
        <v>408</v>
      </c>
      <c r="F191" s="38" t="s">
        <v>250</v>
      </c>
      <c r="G191" s="13" t="s">
        <v>24</v>
      </c>
      <c r="H191" s="13" t="s">
        <v>490</v>
      </c>
      <c r="I191" s="13" t="s">
        <v>237</v>
      </c>
      <c r="J191" s="29">
        <v>4</v>
      </c>
    </row>
    <row r="192" spans="1:10" s="8" customFormat="1" x14ac:dyDescent="0.25">
      <c r="A192" s="13">
        <v>189</v>
      </c>
      <c r="B192" s="51" t="s">
        <v>500</v>
      </c>
      <c r="C192" s="45" t="s">
        <v>89</v>
      </c>
      <c r="D192" s="14">
        <v>8062592</v>
      </c>
      <c r="E192" s="20" t="s">
        <v>473</v>
      </c>
      <c r="F192" s="21" t="s">
        <v>250</v>
      </c>
      <c r="G192" s="13" t="s">
        <v>24</v>
      </c>
      <c r="H192" s="13" t="s">
        <v>496</v>
      </c>
      <c r="I192" s="13" t="s">
        <v>237</v>
      </c>
      <c r="J192" s="7">
        <v>2</v>
      </c>
    </row>
    <row r="193" spans="1:10" x14ac:dyDescent="0.25">
      <c r="A193" s="13">
        <v>190</v>
      </c>
      <c r="B193" s="51" t="s">
        <v>500</v>
      </c>
      <c r="C193" s="45" t="s">
        <v>138</v>
      </c>
      <c r="D193" s="14" t="str">
        <f>"70558399"</f>
        <v>70558399</v>
      </c>
      <c r="E193" s="20" t="s">
        <v>409</v>
      </c>
      <c r="F193" s="21" t="s">
        <v>250</v>
      </c>
      <c r="G193" s="13" t="s">
        <v>24</v>
      </c>
      <c r="H193" s="13" t="s">
        <v>496</v>
      </c>
      <c r="I193" s="13" t="s">
        <v>237</v>
      </c>
      <c r="J193" s="7">
        <v>1</v>
      </c>
    </row>
    <row r="194" spans="1:10" x14ac:dyDescent="0.25">
      <c r="A194" s="13">
        <v>191</v>
      </c>
      <c r="B194" s="51" t="s">
        <v>500</v>
      </c>
      <c r="C194" s="45" t="s">
        <v>107</v>
      </c>
      <c r="D194" s="14" t="str">
        <f>"96530161"</f>
        <v>96530161</v>
      </c>
      <c r="E194" s="20" t="s">
        <v>410</v>
      </c>
      <c r="F194" s="21" t="s">
        <v>250</v>
      </c>
      <c r="G194" s="13" t="s">
        <v>24</v>
      </c>
      <c r="H194" s="13" t="s">
        <v>496</v>
      </c>
      <c r="I194" s="13" t="s">
        <v>237</v>
      </c>
      <c r="J194" s="7">
        <v>1</v>
      </c>
    </row>
    <row r="195" spans="1:10" x14ac:dyDescent="0.25">
      <c r="A195" s="13">
        <v>192</v>
      </c>
      <c r="B195" s="51" t="s">
        <v>500</v>
      </c>
      <c r="C195" s="45" t="s">
        <v>121</v>
      </c>
      <c r="D195" s="14" t="str">
        <f>"76872397"</f>
        <v>76872397</v>
      </c>
      <c r="E195" s="20" t="s">
        <v>411</v>
      </c>
      <c r="F195" s="21" t="s">
        <v>250</v>
      </c>
      <c r="G195" s="13" t="s">
        <v>13</v>
      </c>
      <c r="H195" s="13" t="s">
        <v>68</v>
      </c>
      <c r="I195" s="13" t="s">
        <v>237</v>
      </c>
      <c r="J195" s="29">
        <v>14</v>
      </c>
    </row>
    <row r="196" spans="1:10" x14ac:dyDescent="0.25">
      <c r="A196" s="13">
        <v>193</v>
      </c>
      <c r="B196" s="51" t="s">
        <v>500</v>
      </c>
      <c r="C196" s="45" t="s">
        <v>196</v>
      </c>
      <c r="D196" s="14" t="str">
        <f>"33670321"</f>
        <v>33670321</v>
      </c>
      <c r="E196" s="20" t="s">
        <v>412</v>
      </c>
      <c r="F196" s="21" t="s">
        <v>250</v>
      </c>
      <c r="G196" s="13" t="s">
        <v>13</v>
      </c>
      <c r="H196" s="13" t="s">
        <v>477</v>
      </c>
      <c r="I196" s="13" t="s">
        <v>237</v>
      </c>
      <c r="J196" s="29">
        <v>31</v>
      </c>
    </row>
    <row r="197" spans="1:10" x14ac:dyDescent="0.25">
      <c r="A197" s="13">
        <v>194</v>
      </c>
      <c r="B197" s="51" t="s">
        <v>500</v>
      </c>
      <c r="C197" s="45" t="s">
        <v>144</v>
      </c>
      <c r="D197" s="14" t="str">
        <f>"68290865"</f>
        <v>68290865</v>
      </c>
      <c r="E197" s="20" t="s">
        <v>413</v>
      </c>
      <c r="F197" s="21" t="s">
        <v>250</v>
      </c>
      <c r="G197" s="13" t="s">
        <v>13</v>
      </c>
      <c r="H197" s="13" t="s">
        <v>494</v>
      </c>
      <c r="I197" s="13" t="s">
        <v>237</v>
      </c>
      <c r="J197" s="29">
        <v>5</v>
      </c>
    </row>
    <row r="198" spans="1:10" x14ac:dyDescent="0.25">
      <c r="A198" s="13">
        <v>195</v>
      </c>
      <c r="B198" s="51" t="s">
        <v>500</v>
      </c>
      <c r="C198" s="45" t="s">
        <v>113</v>
      </c>
      <c r="D198" s="14" t="str">
        <f>"17350357"</f>
        <v>17350357</v>
      </c>
      <c r="E198" s="20" t="s">
        <v>414</v>
      </c>
      <c r="F198" s="21" t="s">
        <v>247</v>
      </c>
      <c r="G198" s="13" t="s">
        <v>13</v>
      </c>
      <c r="H198" s="13" t="s">
        <v>490</v>
      </c>
      <c r="I198" s="13" t="s">
        <v>237</v>
      </c>
      <c r="J198" s="29">
        <v>3</v>
      </c>
    </row>
    <row r="199" spans="1:10" x14ac:dyDescent="0.25">
      <c r="A199" s="13">
        <v>196</v>
      </c>
      <c r="B199" s="51" t="s">
        <v>500</v>
      </c>
      <c r="C199" s="45" t="s">
        <v>87</v>
      </c>
      <c r="D199" s="14" t="str">
        <f>"90569947"</f>
        <v>90569947</v>
      </c>
      <c r="E199" s="20" t="s">
        <v>415</v>
      </c>
      <c r="F199" s="21" t="s">
        <v>250</v>
      </c>
      <c r="G199" s="13" t="s">
        <v>13</v>
      </c>
      <c r="H199" s="13" t="s">
        <v>490</v>
      </c>
      <c r="I199" s="13" t="s">
        <v>237</v>
      </c>
      <c r="J199" s="29">
        <v>3</v>
      </c>
    </row>
    <row r="200" spans="1:10" x14ac:dyDescent="0.25">
      <c r="A200" s="13">
        <v>197</v>
      </c>
      <c r="B200" s="51" t="s">
        <v>500</v>
      </c>
      <c r="C200" s="45" t="s">
        <v>194</v>
      </c>
      <c r="D200" s="14" t="str">
        <f>"51972372"</f>
        <v>51972372</v>
      </c>
      <c r="E200" s="20" t="s">
        <v>416</v>
      </c>
      <c r="F200" s="21" t="s">
        <v>250</v>
      </c>
      <c r="G200" s="13" t="s">
        <v>13</v>
      </c>
      <c r="H200" s="13" t="s">
        <v>490</v>
      </c>
      <c r="I200" s="13" t="s">
        <v>237</v>
      </c>
      <c r="J200" s="7">
        <v>2</v>
      </c>
    </row>
    <row r="201" spans="1:10" x14ac:dyDescent="0.25">
      <c r="A201" s="13">
        <v>198</v>
      </c>
      <c r="B201" s="52" t="s">
        <v>500</v>
      </c>
      <c r="C201" s="46" t="s">
        <v>132</v>
      </c>
      <c r="D201" s="26" t="str">
        <f>"38305389"</f>
        <v>38305389</v>
      </c>
      <c r="E201" s="23" t="s">
        <v>543</v>
      </c>
      <c r="F201" s="27" t="s">
        <v>247</v>
      </c>
      <c r="G201" s="28" t="s">
        <v>13</v>
      </c>
      <c r="H201" s="28" t="s">
        <v>496</v>
      </c>
      <c r="I201" s="28" t="s">
        <v>237</v>
      </c>
      <c r="J201" s="7">
        <v>1</v>
      </c>
    </row>
    <row r="202" spans="1:10" x14ac:dyDescent="0.25">
      <c r="A202" s="13">
        <v>199</v>
      </c>
      <c r="B202" s="51" t="s">
        <v>500</v>
      </c>
      <c r="C202" s="45" t="s">
        <v>530</v>
      </c>
      <c r="D202" s="14" t="str">
        <f>"99014371"</f>
        <v>99014371</v>
      </c>
      <c r="E202" s="20" t="s">
        <v>417</v>
      </c>
      <c r="F202" s="21" t="s">
        <v>250</v>
      </c>
      <c r="G202" s="13" t="s">
        <v>13</v>
      </c>
      <c r="H202" s="13" t="s">
        <v>496</v>
      </c>
      <c r="I202" s="13" t="s">
        <v>237</v>
      </c>
      <c r="J202" s="7">
        <v>1</v>
      </c>
    </row>
    <row r="203" spans="1:10" ht="12.75" customHeight="1" x14ac:dyDescent="0.25">
      <c r="A203" s="13">
        <v>200</v>
      </c>
      <c r="B203" s="51" t="s">
        <v>500</v>
      </c>
      <c r="C203" s="47" t="s">
        <v>133</v>
      </c>
      <c r="D203" s="14" t="str">
        <f>"84608519"</f>
        <v>84608519</v>
      </c>
      <c r="E203" s="20" t="s">
        <v>418</v>
      </c>
      <c r="F203" s="21" t="s">
        <v>250</v>
      </c>
      <c r="G203" s="13" t="s">
        <v>36</v>
      </c>
      <c r="H203" s="13" t="s">
        <v>477</v>
      </c>
      <c r="I203" s="13" t="s">
        <v>237</v>
      </c>
      <c r="J203" s="29">
        <v>36</v>
      </c>
    </row>
    <row r="204" spans="1:10" ht="12.75" customHeight="1" x14ac:dyDescent="0.25">
      <c r="A204" s="13">
        <v>201</v>
      </c>
      <c r="B204" s="51" t="s">
        <v>500</v>
      </c>
      <c r="C204" s="45" t="s">
        <v>35</v>
      </c>
      <c r="D204" s="14" t="str">
        <f>"19972587"</f>
        <v>19972587</v>
      </c>
      <c r="E204" s="20" t="s">
        <v>419</v>
      </c>
      <c r="F204" s="21" t="s">
        <v>250</v>
      </c>
      <c r="G204" s="13" t="s">
        <v>36</v>
      </c>
      <c r="H204" s="13" t="s">
        <v>477</v>
      </c>
      <c r="I204" s="13" t="s">
        <v>237</v>
      </c>
      <c r="J204" s="29">
        <v>8</v>
      </c>
    </row>
    <row r="205" spans="1:10" ht="12.75" customHeight="1" x14ac:dyDescent="0.25">
      <c r="A205" s="13">
        <v>202</v>
      </c>
      <c r="B205" s="51" t="s">
        <v>500</v>
      </c>
      <c r="C205" s="45" t="s">
        <v>76</v>
      </c>
      <c r="D205" s="14" t="str">
        <f>"50415139"</f>
        <v>50415139</v>
      </c>
      <c r="E205" s="20" t="s">
        <v>420</v>
      </c>
      <c r="F205" s="21" t="s">
        <v>250</v>
      </c>
      <c r="G205" s="13" t="s">
        <v>36</v>
      </c>
      <c r="H205" s="13" t="s">
        <v>477</v>
      </c>
      <c r="I205" s="13" t="s">
        <v>237</v>
      </c>
      <c r="J205" s="7">
        <v>18</v>
      </c>
    </row>
    <row r="206" spans="1:10" ht="12.75" customHeight="1" x14ac:dyDescent="0.25">
      <c r="A206" s="13">
        <v>203</v>
      </c>
      <c r="B206" s="51" t="s">
        <v>500</v>
      </c>
      <c r="C206" s="45" t="s">
        <v>168</v>
      </c>
      <c r="D206" s="14" t="str">
        <f>"68100297"</f>
        <v>68100297</v>
      </c>
      <c r="E206" s="20" t="s">
        <v>421</v>
      </c>
      <c r="F206" s="21" t="s">
        <v>250</v>
      </c>
      <c r="G206" s="13" t="s">
        <v>36</v>
      </c>
      <c r="H206" s="13" t="s">
        <v>490</v>
      </c>
      <c r="I206" s="13" t="s">
        <v>237</v>
      </c>
      <c r="J206" s="7">
        <v>2</v>
      </c>
    </row>
    <row r="207" spans="1:10" ht="12.75" customHeight="1" x14ac:dyDescent="0.25">
      <c r="A207" s="13">
        <v>204</v>
      </c>
      <c r="B207" s="51" t="s">
        <v>500</v>
      </c>
      <c r="C207" s="45" t="s">
        <v>46</v>
      </c>
      <c r="D207" s="14" t="str">
        <f>"65937626"</f>
        <v>65937626</v>
      </c>
      <c r="E207" s="37" t="s">
        <v>483</v>
      </c>
      <c r="F207" s="21" t="s">
        <v>250</v>
      </c>
      <c r="G207" s="13" t="s">
        <v>36</v>
      </c>
      <c r="H207" s="13" t="s">
        <v>496</v>
      </c>
      <c r="I207" s="13" t="s">
        <v>237</v>
      </c>
      <c r="J207" s="7">
        <v>2</v>
      </c>
    </row>
    <row r="208" spans="1:10" ht="12.75" customHeight="1" x14ac:dyDescent="0.25">
      <c r="A208" s="13">
        <v>205</v>
      </c>
      <c r="B208" s="51" t="s">
        <v>500</v>
      </c>
      <c r="C208" s="45" t="s">
        <v>67</v>
      </c>
      <c r="D208" s="14" t="str">
        <f>"83028614"</f>
        <v>83028614</v>
      </c>
      <c r="E208" s="20" t="s">
        <v>422</v>
      </c>
      <c r="F208" s="21" t="s">
        <v>250</v>
      </c>
      <c r="G208" s="13" t="s">
        <v>36</v>
      </c>
      <c r="H208" s="13" t="s">
        <v>496</v>
      </c>
      <c r="I208" s="13" t="s">
        <v>237</v>
      </c>
      <c r="J208" s="7">
        <v>1</v>
      </c>
    </row>
    <row r="209" spans="1:10" ht="12.75" customHeight="1" x14ac:dyDescent="0.25">
      <c r="A209" s="13">
        <v>206</v>
      </c>
      <c r="B209" s="51" t="s">
        <v>500</v>
      </c>
      <c r="C209" s="45" t="s">
        <v>72</v>
      </c>
      <c r="D209" s="14" t="str">
        <f>"36167534"</f>
        <v>36167534</v>
      </c>
      <c r="E209" s="20" t="s">
        <v>423</v>
      </c>
      <c r="F209" s="21" t="s">
        <v>250</v>
      </c>
      <c r="G209" s="13" t="s">
        <v>36</v>
      </c>
      <c r="H209" s="13" t="s">
        <v>496</v>
      </c>
      <c r="I209" s="13" t="s">
        <v>237</v>
      </c>
      <c r="J209" s="7">
        <v>1</v>
      </c>
    </row>
    <row r="210" spans="1:10" x14ac:dyDescent="0.25">
      <c r="A210" s="13">
        <v>207</v>
      </c>
      <c r="B210" s="51" t="s">
        <v>500</v>
      </c>
      <c r="C210" s="45" t="s">
        <v>75</v>
      </c>
      <c r="D210" s="14" t="str">
        <f>"74861915"</f>
        <v>74861915</v>
      </c>
      <c r="E210" s="20" t="s">
        <v>424</v>
      </c>
      <c r="F210" s="38" t="s">
        <v>247</v>
      </c>
      <c r="G210" s="39" t="s">
        <v>8</v>
      </c>
      <c r="H210" s="13" t="s">
        <v>477</v>
      </c>
      <c r="I210" s="13" t="s">
        <v>237</v>
      </c>
      <c r="J210" s="29">
        <v>19</v>
      </c>
    </row>
    <row r="211" spans="1:10" x14ac:dyDescent="0.25">
      <c r="A211" s="13">
        <v>208</v>
      </c>
      <c r="B211" s="51" t="s">
        <v>500</v>
      </c>
      <c r="C211" s="45" t="s">
        <v>127</v>
      </c>
      <c r="D211" s="14" t="str">
        <f>"17382500"</f>
        <v>17382500</v>
      </c>
      <c r="E211" s="20" t="s">
        <v>425</v>
      </c>
      <c r="F211" s="21" t="s">
        <v>250</v>
      </c>
      <c r="G211" s="39" t="s">
        <v>8</v>
      </c>
      <c r="H211" s="13" t="s">
        <v>477</v>
      </c>
      <c r="I211" s="13" t="s">
        <v>237</v>
      </c>
      <c r="J211" s="29">
        <v>22</v>
      </c>
    </row>
    <row r="212" spans="1:10" x14ac:dyDescent="0.25">
      <c r="A212" s="13">
        <v>209</v>
      </c>
      <c r="B212" s="51" t="s">
        <v>500</v>
      </c>
      <c r="C212" s="45" t="s">
        <v>504</v>
      </c>
      <c r="D212" s="14" t="str">
        <f>"17464130"</f>
        <v>17464130</v>
      </c>
      <c r="E212" s="20" t="s">
        <v>426</v>
      </c>
      <c r="F212" s="38" t="s">
        <v>243</v>
      </c>
      <c r="G212" s="39" t="s">
        <v>8</v>
      </c>
      <c r="H212" s="13" t="s">
        <v>477</v>
      </c>
      <c r="I212" s="13" t="s">
        <v>237</v>
      </c>
      <c r="J212" s="29">
        <v>21</v>
      </c>
    </row>
    <row r="213" spans="1:10" x14ac:dyDescent="0.25">
      <c r="A213" s="13">
        <v>210</v>
      </c>
      <c r="B213" s="51" t="s">
        <v>500</v>
      </c>
      <c r="C213" s="45" t="s">
        <v>151</v>
      </c>
      <c r="D213" s="14" t="str">
        <f>"65474255"</f>
        <v>65474255</v>
      </c>
      <c r="E213" s="20" t="s">
        <v>427</v>
      </c>
      <c r="F213" s="38" t="s">
        <v>250</v>
      </c>
      <c r="G213" s="39" t="s">
        <v>8</v>
      </c>
      <c r="H213" s="13" t="s">
        <v>494</v>
      </c>
      <c r="I213" s="13" t="s">
        <v>237</v>
      </c>
      <c r="J213" s="29">
        <v>8</v>
      </c>
    </row>
    <row r="214" spans="1:10" x14ac:dyDescent="0.25">
      <c r="A214" s="13">
        <v>211</v>
      </c>
      <c r="B214" s="51" t="s">
        <v>500</v>
      </c>
      <c r="C214" s="45" t="s">
        <v>123</v>
      </c>
      <c r="D214" s="14" t="str">
        <f>"56802803"</f>
        <v>56802803</v>
      </c>
      <c r="E214" s="20" t="s">
        <v>428</v>
      </c>
      <c r="F214" s="21" t="s">
        <v>247</v>
      </c>
      <c r="G214" s="39" t="s">
        <v>8</v>
      </c>
      <c r="H214" s="13" t="s">
        <v>494</v>
      </c>
      <c r="I214" s="13" t="s">
        <v>237</v>
      </c>
      <c r="J214" s="29">
        <v>5</v>
      </c>
    </row>
    <row r="215" spans="1:10" x14ac:dyDescent="0.25">
      <c r="A215" s="13">
        <v>212</v>
      </c>
      <c r="B215" s="51" t="s">
        <v>500</v>
      </c>
      <c r="C215" s="45" t="s">
        <v>101</v>
      </c>
      <c r="D215" s="14" t="str">
        <f>"45117733"</f>
        <v>45117733</v>
      </c>
      <c r="E215" s="20" t="s">
        <v>429</v>
      </c>
      <c r="F215" s="21" t="s">
        <v>250</v>
      </c>
      <c r="G215" s="39" t="s">
        <v>8</v>
      </c>
      <c r="H215" s="13" t="s">
        <v>490</v>
      </c>
      <c r="I215" s="13" t="s">
        <v>237</v>
      </c>
      <c r="J215" s="29">
        <v>3</v>
      </c>
    </row>
    <row r="216" spans="1:10" x14ac:dyDescent="0.25">
      <c r="A216" s="13">
        <v>213</v>
      </c>
      <c r="B216" s="51" t="s">
        <v>500</v>
      </c>
      <c r="C216" s="45" t="s">
        <v>58</v>
      </c>
      <c r="D216" s="14" t="str">
        <f>"98772539"</f>
        <v>98772539</v>
      </c>
      <c r="E216" s="20" t="s">
        <v>430</v>
      </c>
      <c r="F216" s="21" t="s">
        <v>250</v>
      </c>
      <c r="G216" s="39" t="s">
        <v>8</v>
      </c>
      <c r="H216" s="13" t="s">
        <v>490</v>
      </c>
      <c r="I216" s="13" t="s">
        <v>237</v>
      </c>
      <c r="J216" s="29">
        <v>3</v>
      </c>
    </row>
    <row r="217" spans="1:10" x14ac:dyDescent="0.25">
      <c r="A217" s="13">
        <v>214</v>
      </c>
      <c r="B217" s="51" t="s">
        <v>500</v>
      </c>
      <c r="C217" s="48" t="s">
        <v>505</v>
      </c>
      <c r="D217" s="14" t="str">
        <f>"82682569"</f>
        <v>82682569</v>
      </c>
      <c r="E217" s="20" t="s">
        <v>431</v>
      </c>
      <c r="F217" s="21" t="s">
        <v>250</v>
      </c>
      <c r="G217" s="39" t="s">
        <v>8</v>
      </c>
      <c r="H217" s="13" t="s">
        <v>490</v>
      </c>
      <c r="I217" s="13" t="s">
        <v>237</v>
      </c>
      <c r="J217" s="29">
        <v>5</v>
      </c>
    </row>
    <row r="218" spans="1:10" x14ac:dyDescent="0.25">
      <c r="A218" s="13">
        <v>215</v>
      </c>
      <c r="B218" s="51" t="s">
        <v>500</v>
      </c>
      <c r="C218" s="45" t="s">
        <v>136</v>
      </c>
      <c r="D218" s="14" t="str">
        <f>"90655296"</f>
        <v>90655296</v>
      </c>
      <c r="E218" s="20" t="s">
        <v>432</v>
      </c>
      <c r="F218" s="38" t="s">
        <v>247</v>
      </c>
      <c r="G218" s="39" t="s">
        <v>8</v>
      </c>
      <c r="H218" s="13" t="s">
        <v>490</v>
      </c>
      <c r="I218" s="13" t="s">
        <v>237</v>
      </c>
      <c r="J218" s="29">
        <v>2</v>
      </c>
    </row>
    <row r="219" spans="1:10" x14ac:dyDescent="0.25">
      <c r="A219" s="13">
        <v>216</v>
      </c>
      <c r="B219" s="51" t="s">
        <v>500</v>
      </c>
      <c r="C219" s="45" t="s">
        <v>96</v>
      </c>
      <c r="D219" s="14" t="str">
        <f>"49199565"</f>
        <v>49199565</v>
      </c>
      <c r="E219" s="20" t="s">
        <v>433</v>
      </c>
      <c r="F219" s="21" t="s">
        <v>250</v>
      </c>
      <c r="G219" s="39" t="s">
        <v>8</v>
      </c>
      <c r="H219" s="13" t="s">
        <v>490</v>
      </c>
      <c r="I219" s="13" t="s">
        <v>237</v>
      </c>
      <c r="J219" s="7">
        <v>2</v>
      </c>
    </row>
    <row r="220" spans="1:10" x14ac:dyDescent="0.25">
      <c r="A220" s="13">
        <v>217</v>
      </c>
      <c r="B220" s="51" t="s">
        <v>500</v>
      </c>
      <c r="C220" s="45" t="s">
        <v>86</v>
      </c>
      <c r="D220" s="14" t="str">
        <f>"07353902"</f>
        <v>07353902</v>
      </c>
      <c r="E220" s="20" t="s">
        <v>434</v>
      </c>
      <c r="F220" s="21" t="s">
        <v>250</v>
      </c>
      <c r="G220" s="39" t="s">
        <v>8</v>
      </c>
      <c r="H220" s="13" t="s">
        <v>496</v>
      </c>
      <c r="I220" s="13" t="s">
        <v>237</v>
      </c>
      <c r="J220" s="7">
        <v>1</v>
      </c>
    </row>
    <row r="221" spans="1:10" x14ac:dyDescent="0.25">
      <c r="A221" s="13">
        <v>218</v>
      </c>
      <c r="B221" s="51" t="s">
        <v>500</v>
      </c>
      <c r="C221" s="45" t="s">
        <v>83</v>
      </c>
      <c r="D221" s="14" t="str">
        <f>"00250422"</f>
        <v>00250422</v>
      </c>
      <c r="E221" s="20" t="s">
        <v>435</v>
      </c>
      <c r="F221" s="21" t="s">
        <v>250</v>
      </c>
      <c r="G221" s="39" t="s">
        <v>8</v>
      </c>
      <c r="H221" s="13" t="s">
        <v>496</v>
      </c>
      <c r="I221" s="13" t="s">
        <v>237</v>
      </c>
      <c r="J221" s="7">
        <v>1</v>
      </c>
    </row>
    <row r="222" spans="1:10" s="9" customFormat="1" x14ac:dyDescent="0.25">
      <c r="A222" s="13">
        <v>219</v>
      </c>
      <c r="B222" s="51" t="s">
        <v>500</v>
      </c>
      <c r="C222" s="45" t="s">
        <v>7</v>
      </c>
      <c r="D222" s="14" t="str">
        <f>"42681067"</f>
        <v>42681067</v>
      </c>
      <c r="E222" s="20" t="s">
        <v>474</v>
      </c>
      <c r="F222" s="21" t="s">
        <v>250</v>
      </c>
      <c r="G222" s="39" t="s">
        <v>8</v>
      </c>
      <c r="H222" s="13" t="s">
        <v>240</v>
      </c>
      <c r="I222" s="13" t="s">
        <v>237</v>
      </c>
      <c r="J222" s="7">
        <v>1</v>
      </c>
    </row>
    <row r="223" spans="1:10" s="9" customFormat="1" x14ac:dyDescent="0.25">
      <c r="A223" s="13">
        <v>220</v>
      </c>
      <c r="B223" s="51" t="s">
        <v>500</v>
      </c>
      <c r="C223" s="45" t="s">
        <v>553</v>
      </c>
      <c r="D223" s="14">
        <v>20761353</v>
      </c>
      <c r="E223" s="20" t="s">
        <v>559</v>
      </c>
      <c r="F223" s="21" t="s">
        <v>250</v>
      </c>
      <c r="G223" s="39" t="s">
        <v>8</v>
      </c>
      <c r="H223" s="13" t="s">
        <v>240</v>
      </c>
      <c r="I223" s="13" t="s">
        <v>237</v>
      </c>
      <c r="J223" s="7">
        <v>1</v>
      </c>
    </row>
    <row r="224" spans="1:10" x14ac:dyDescent="0.25">
      <c r="A224" s="13">
        <v>221</v>
      </c>
      <c r="B224" s="51" t="s">
        <v>500</v>
      </c>
      <c r="C224" s="45" t="s">
        <v>506</v>
      </c>
      <c r="D224" s="14" t="str">
        <f>"49617870"</f>
        <v>49617870</v>
      </c>
      <c r="E224" s="20" t="s">
        <v>436</v>
      </c>
      <c r="F224" s="21" t="s">
        <v>243</v>
      </c>
      <c r="G224" s="13" t="s">
        <v>33</v>
      </c>
      <c r="H224" s="13" t="s">
        <v>68</v>
      </c>
      <c r="I224" s="13" t="s">
        <v>237</v>
      </c>
      <c r="J224" s="32">
        <v>23</v>
      </c>
    </row>
    <row r="225" spans="1:10" s="42" customFormat="1" ht="14.25" customHeight="1" x14ac:dyDescent="0.25">
      <c r="A225" s="13">
        <v>222</v>
      </c>
      <c r="B225" s="14" t="s">
        <v>500</v>
      </c>
      <c r="C225" s="50" t="s">
        <v>485</v>
      </c>
      <c r="D225" s="40">
        <v>39458248</v>
      </c>
      <c r="E225" s="40" t="s">
        <v>488</v>
      </c>
      <c r="F225" s="41" t="s">
        <v>243</v>
      </c>
      <c r="G225" s="40" t="s">
        <v>486</v>
      </c>
      <c r="H225" s="43" t="s">
        <v>477</v>
      </c>
      <c r="I225" s="40" t="s">
        <v>237</v>
      </c>
      <c r="J225" s="40">
        <v>10</v>
      </c>
    </row>
    <row r="226" spans="1:10" x14ac:dyDescent="0.25">
      <c r="A226" s="13">
        <v>223</v>
      </c>
      <c r="B226" s="51" t="s">
        <v>500</v>
      </c>
      <c r="C226" s="45" t="s">
        <v>126</v>
      </c>
      <c r="D226" s="14" t="str">
        <f>"76441590"</f>
        <v>76441590</v>
      </c>
      <c r="E226" s="20" t="s">
        <v>437</v>
      </c>
      <c r="F226" s="21" t="s">
        <v>243</v>
      </c>
      <c r="G226" s="13" t="s">
        <v>33</v>
      </c>
      <c r="H226" s="13" t="s">
        <v>477</v>
      </c>
      <c r="I226" s="13" t="s">
        <v>237</v>
      </c>
      <c r="J226" s="7">
        <v>11</v>
      </c>
    </row>
    <row r="227" spans="1:10" x14ac:dyDescent="0.25">
      <c r="A227" s="13">
        <v>224</v>
      </c>
      <c r="B227" s="51" t="s">
        <v>500</v>
      </c>
      <c r="C227" s="45" t="s">
        <v>533</v>
      </c>
      <c r="D227" s="14" t="str">
        <f>"98570103"</f>
        <v>98570103</v>
      </c>
      <c r="E227" s="20" t="s">
        <v>438</v>
      </c>
      <c r="F227" s="21" t="s">
        <v>243</v>
      </c>
      <c r="G227" s="13" t="s">
        <v>33</v>
      </c>
      <c r="H227" s="13" t="s">
        <v>494</v>
      </c>
      <c r="I227" s="13" t="s">
        <v>237</v>
      </c>
      <c r="J227" s="7">
        <v>6</v>
      </c>
    </row>
    <row r="228" spans="1:10" x14ac:dyDescent="0.25">
      <c r="A228" s="13">
        <v>225</v>
      </c>
      <c r="B228" s="51" t="s">
        <v>500</v>
      </c>
      <c r="C228" s="45" t="s">
        <v>146</v>
      </c>
      <c r="D228" s="14" t="str">
        <f>"44615182"</f>
        <v>44615182</v>
      </c>
      <c r="E228" s="20" t="s">
        <v>439</v>
      </c>
      <c r="F228" s="21" t="s">
        <v>243</v>
      </c>
      <c r="G228" s="13" t="s">
        <v>33</v>
      </c>
      <c r="H228" s="13" t="s">
        <v>490</v>
      </c>
      <c r="I228" s="13" t="s">
        <v>237</v>
      </c>
      <c r="J228" s="7">
        <v>4</v>
      </c>
    </row>
    <row r="229" spans="1:10" x14ac:dyDescent="0.25">
      <c r="A229" s="13">
        <v>226</v>
      </c>
      <c r="B229" s="51" t="s">
        <v>500</v>
      </c>
      <c r="C229" s="45" t="s">
        <v>171</v>
      </c>
      <c r="D229" s="14" t="str">
        <f>"55768480"</f>
        <v>55768480</v>
      </c>
      <c r="E229" s="20" t="s">
        <v>440</v>
      </c>
      <c r="F229" s="21" t="s">
        <v>243</v>
      </c>
      <c r="G229" s="13" t="s">
        <v>33</v>
      </c>
      <c r="H229" s="13" t="s">
        <v>490</v>
      </c>
      <c r="I229" s="13" t="s">
        <v>237</v>
      </c>
      <c r="J229" s="7">
        <v>4</v>
      </c>
    </row>
    <row r="230" spans="1:10" x14ac:dyDescent="0.25">
      <c r="A230" s="13">
        <v>227</v>
      </c>
      <c r="B230" s="51" t="s">
        <v>500</v>
      </c>
      <c r="C230" s="45" t="s">
        <v>142</v>
      </c>
      <c r="D230" s="14" t="str">
        <f>"88874040"</f>
        <v>88874040</v>
      </c>
      <c r="E230" s="20" t="s">
        <v>441</v>
      </c>
      <c r="F230" s="21" t="s">
        <v>243</v>
      </c>
      <c r="G230" s="13" t="s">
        <v>33</v>
      </c>
      <c r="H230" s="13" t="s">
        <v>490</v>
      </c>
      <c r="I230" s="13" t="s">
        <v>237</v>
      </c>
      <c r="J230" s="7">
        <v>4</v>
      </c>
    </row>
    <row r="231" spans="1:10" x14ac:dyDescent="0.25">
      <c r="A231" s="13">
        <v>228</v>
      </c>
      <c r="B231" s="51" t="s">
        <v>500</v>
      </c>
      <c r="C231" s="45" t="s">
        <v>219</v>
      </c>
      <c r="D231" s="14" t="str">
        <f>"13815785"</f>
        <v>13815785</v>
      </c>
      <c r="E231" s="20" t="s">
        <v>442</v>
      </c>
      <c r="F231" s="21" t="s">
        <v>243</v>
      </c>
      <c r="G231" s="13" t="s">
        <v>33</v>
      </c>
      <c r="H231" s="13" t="s">
        <v>490</v>
      </c>
      <c r="I231" s="13" t="s">
        <v>237</v>
      </c>
      <c r="J231" s="7">
        <v>4</v>
      </c>
    </row>
    <row r="232" spans="1:10" x14ac:dyDescent="0.25">
      <c r="A232" s="13">
        <v>229</v>
      </c>
      <c r="B232" s="51" t="s">
        <v>500</v>
      </c>
      <c r="C232" s="45" t="s">
        <v>531</v>
      </c>
      <c r="D232" s="14" t="str">
        <f>"06627277"</f>
        <v>06627277</v>
      </c>
      <c r="E232" s="20" t="s">
        <v>443</v>
      </c>
      <c r="F232" s="21" t="s">
        <v>243</v>
      </c>
      <c r="G232" s="13" t="s">
        <v>33</v>
      </c>
      <c r="H232" s="13" t="s">
        <v>490</v>
      </c>
      <c r="I232" s="13" t="s">
        <v>237</v>
      </c>
      <c r="J232" s="7">
        <v>4</v>
      </c>
    </row>
    <row r="233" spans="1:10" x14ac:dyDescent="0.25">
      <c r="A233" s="13">
        <v>230</v>
      </c>
      <c r="B233" s="51" t="s">
        <v>500</v>
      </c>
      <c r="C233" s="45" t="s">
        <v>125</v>
      </c>
      <c r="D233" s="14" t="str">
        <f>"74147109"</f>
        <v>74147109</v>
      </c>
      <c r="E233" s="20" t="s">
        <v>444</v>
      </c>
      <c r="F233" s="38" t="s">
        <v>247</v>
      </c>
      <c r="G233" s="13" t="s">
        <v>33</v>
      </c>
      <c r="H233" s="13" t="s">
        <v>490</v>
      </c>
      <c r="I233" s="13" t="s">
        <v>237</v>
      </c>
      <c r="J233" s="7">
        <v>3</v>
      </c>
    </row>
    <row r="234" spans="1:10" x14ac:dyDescent="0.25">
      <c r="A234" s="13">
        <v>231</v>
      </c>
      <c r="B234" s="51" t="s">
        <v>500</v>
      </c>
      <c r="C234" s="45" t="s">
        <v>135</v>
      </c>
      <c r="D234" s="14" t="str">
        <f>"96074250"</f>
        <v>96074250</v>
      </c>
      <c r="E234" s="20" t="s">
        <v>445</v>
      </c>
      <c r="F234" s="21" t="s">
        <v>243</v>
      </c>
      <c r="G234" s="13" t="s">
        <v>33</v>
      </c>
      <c r="H234" s="13" t="s">
        <v>490</v>
      </c>
      <c r="I234" s="13" t="s">
        <v>237</v>
      </c>
      <c r="J234" s="7">
        <v>3</v>
      </c>
    </row>
    <row r="235" spans="1:10" ht="14.25" customHeight="1" x14ac:dyDescent="0.25">
      <c r="A235" s="13">
        <v>232</v>
      </c>
      <c r="B235" s="51" t="s">
        <v>500</v>
      </c>
      <c r="C235" s="45" t="s">
        <v>131</v>
      </c>
      <c r="D235" s="14" t="str">
        <f>"64193183"</f>
        <v>64193183</v>
      </c>
      <c r="E235" s="20" t="s">
        <v>446</v>
      </c>
      <c r="F235" s="21" t="s">
        <v>243</v>
      </c>
      <c r="G235" s="13" t="s">
        <v>33</v>
      </c>
      <c r="H235" s="13" t="s">
        <v>490</v>
      </c>
      <c r="I235" s="13" t="s">
        <v>237</v>
      </c>
      <c r="J235" s="7">
        <v>3</v>
      </c>
    </row>
    <row r="236" spans="1:10" ht="14.25" customHeight="1" x14ac:dyDescent="0.25">
      <c r="A236" s="13">
        <v>233</v>
      </c>
      <c r="B236" s="51" t="s">
        <v>500</v>
      </c>
      <c r="C236" s="45" t="s">
        <v>65</v>
      </c>
      <c r="D236" s="14" t="str">
        <f>"49789684"</f>
        <v>49789684</v>
      </c>
      <c r="E236" s="20" t="s">
        <v>447</v>
      </c>
      <c r="F236" s="21" t="s">
        <v>243</v>
      </c>
      <c r="G236" s="13" t="s">
        <v>33</v>
      </c>
      <c r="H236" s="13" t="s">
        <v>490</v>
      </c>
      <c r="I236" s="13" t="s">
        <v>237</v>
      </c>
      <c r="J236" s="7">
        <v>3</v>
      </c>
    </row>
    <row r="237" spans="1:10" ht="14.25" customHeight="1" x14ac:dyDescent="0.25">
      <c r="A237" s="13">
        <v>234</v>
      </c>
      <c r="B237" s="51" t="s">
        <v>500</v>
      </c>
      <c r="C237" s="45" t="s">
        <v>60</v>
      </c>
      <c r="D237" s="14" t="str">
        <f>"35508044"</f>
        <v>35508044</v>
      </c>
      <c r="E237" s="20" t="s">
        <v>448</v>
      </c>
      <c r="F237" s="38" t="s">
        <v>247</v>
      </c>
      <c r="G237" s="13" t="s">
        <v>33</v>
      </c>
      <c r="H237" s="13" t="s">
        <v>490</v>
      </c>
      <c r="I237" s="13" t="s">
        <v>237</v>
      </c>
      <c r="J237" s="7">
        <v>3</v>
      </c>
    </row>
    <row r="238" spans="1:10" ht="14.25" customHeight="1" x14ac:dyDescent="0.25">
      <c r="A238" s="13">
        <v>235</v>
      </c>
      <c r="B238" s="51" t="s">
        <v>500</v>
      </c>
      <c r="C238" s="49" t="s">
        <v>487</v>
      </c>
      <c r="D238" s="5">
        <v>34283500</v>
      </c>
      <c r="E238" s="6" t="s">
        <v>542</v>
      </c>
      <c r="F238" s="6" t="s">
        <v>489</v>
      </c>
      <c r="G238" s="5" t="s">
        <v>486</v>
      </c>
      <c r="H238" s="5" t="s">
        <v>490</v>
      </c>
      <c r="I238" s="13" t="s">
        <v>237</v>
      </c>
      <c r="J238" s="5">
        <v>1</v>
      </c>
    </row>
    <row r="239" spans="1:10" ht="14.25" customHeight="1" x14ac:dyDescent="0.25">
      <c r="A239" s="13">
        <v>236</v>
      </c>
      <c r="B239" s="51" t="s">
        <v>500</v>
      </c>
      <c r="C239" s="45" t="s">
        <v>503</v>
      </c>
      <c r="D239" s="14" t="str">
        <f>"20366436"</f>
        <v>20366436</v>
      </c>
      <c r="E239" s="20" t="s">
        <v>449</v>
      </c>
      <c r="F239" s="38" t="s">
        <v>243</v>
      </c>
      <c r="G239" s="13" t="s">
        <v>33</v>
      </c>
      <c r="H239" s="13" t="s">
        <v>496</v>
      </c>
      <c r="I239" s="13" t="s">
        <v>237</v>
      </c>
      <c r="J239" s="7">
        <v>2</v>
      </c>
    </row>
    <row r="240" spans="1:10" ht="14.25" customHeight="1" x14ac:dyDescent="0.25">
      <c r="A240" s="13">
        <v>237</v>
      </c>
      <c r="B240" s="51" t="s">
        <v>500</v>
      </c>
      <c r="C240" s="45" t="s">
        <v>502</v>
      </c>
      <c r="D240" s="14" t="str">
        <f>"54085915"</f>
        <v>54085915</v>
      </c>
      <c r="E240" s="20" t="s">
        <v>475</v>
      </c>
      <c r="F240" s="21" t="s">
        <v>243</v>
      </c>
      <c r="G240" s="13" t="s">
        <v>33</v>
      </c>
      <c r="H240" s="13" t="s">
        <v>496</v>
      </c>
      <c r="I240" s="13" t="s">
        <v>237</v>
      </c>
      <c r="J240" s="7">
        <v>1</v>
      </c>
    </row>
    <row r="241" spans="1:10" ht="14.25" customHeight="1" x14ac:dyDescent="0.25">
      <c r="A241" s="13">
        <v>238</v>
      </c>
      <c r="B241" s="51" t="s">
        <v>500</v>
      </c>
      <c r="C241" s="45" t="s">
        <v>554</v>
      </c>
      <c r="D241" s="14">
        <v>76205876</v>
      </c>
      <c r="E241" s="20" t="s">
        <v>560</v>
      </c>
      <c r="F241" s="21" t="s">
        <v>243</v>
      </c>
      <c r="G241" s="13" t="s">
        <v>33</v>
      </c>
      <c r="H241" s="13" t="s">
        <v>496</v>
      </c>
      <c r="I241" s="13" t="s">
        <v>237</v>
      </c>
      <c r="J241" s="7">
        <v>1</v>
      </c>
    </row>
    <row r="242" spans="1:10" ht="14.25" customHeight="1" x14ac:dyDescent="0.25">
      <c r="A242" s="13">
        <v>239</v>
      </c>
      <c r="B242" s="51" t="s">
        <v>500</v>
      </c>
      <c r="C242" s="45" t="s">
        <v>555</v>
      </c>
      <c r="D242" s="14">
        <v>45790084</v>
      </c>
      <c r="E242" s="20" t="s">
        <v>561</v>
      </c>
      <c r="F242" s="21" t="s">
        <v>243</v>
      </c>
      <c r="G242" s="13" t="s">
        <v>33</v>
      </c>
      <c r="H242" s="13" t="s">
        <v>496</v>
      </c>
      <c r="I242" s="13" t="s">
        <v>237</v>
      </c>
      <c r="J242" s="7">
        <v>1</v>
      </c>
    </row>
    <row r="243" spans="1:10" ht="14.25" customHeight="1" x14ac:dyDescent="0.25">
      <c r="A243" s="13">
        <v>240</v>
      </c>
      <c r="B243" s="51" t="s">
        <v>500</v>
      </c>
      <c r="C243" s="45" t="s">
        <v>231</v>
      </c>
      <c r="D243" s="14" t="str">
        <f>"95094732"</f>
        <v>95094732</v>
      </c>
      <c r="E243" s="20" t="s">
        <v>450</v>
      </c>
      <c r="F243" s="21" t="s">
        <v>243</v>
      </c>
      <c r="G243" s="13" t="s">
        <v>2</v>
      </c>
      <c r="H243" s="13" t="s">
        <v>477</v>
      </c>
      <c r="I243" s="13" t="s">
        <v>237</v>
      </c>
      <c r="J243" s="7">
        <v>26</v>
      </c>
    </row>
    <row r="244" spans="1:10" ht="14.25" customHeight="1" x14ac:dyDescent="0.25">
      <c r="A244" s="13">
        <v>241</v>
      </c>
      <c r="B244" s="51" t="s">
        <v>500</v>
      </c>
      <c r="C244" s="45" t="s">
        <v>532</v>
      </c>
      <c r="D244" s="14" t="str">
        <f>"70096295"</f>
        <v>70096295</v>
      </c>
      <c r="E244" s="20" t="s">
        <v>451</v>
      </c>
      <c r="F244" s="21" t="s">
        <v>243</v>
      </c>
      <c r="G244" s="13" t="s">
        <v>2</v>
      </c>
      <c r="H244" s="13" t="s">
        <v>477</v>
      </c>
      <c r="I244" s="13" t="s">
        <v>237</v>
      </c>
      <c r="J244" s="7">
        <v>9</v>
      </c>
    </row>
    <row r="245" spans="1:10" ht="14.25" customHeight="1" x14ac:dyDescent="0.25">
      <c r="A245" s="13">
        <v>242</v>
      </c>
      <c r="B245" s="51" t="s">
        <v>500</v>
      </c>
      <c r="C245" s="45" t="s">
        <v>119</v>
      </c>
      <c r="D245" s="14" t="str">
        <f>"33738133"</f>
        <v>33738133</v>
      </c>
      <c r="E245" s="20" t="s">
        <v>452</v>
      </c>
      <c r="F245" s="21" t="s">
        <v>243</v>
      </c>
      <c r="G245" s="13" t="s">
        <v>2</v>
      </c>
      <c r="H245" s="13" t="s">
        <v>494</v>
      </c>
      <c r="I245" s="13" t="s">
        <v>237</v>
      </c>
      <c r="J245" s="7">
        <v>7</v>
      </c>
    </row>
    <row r="246" spans="1:10" ht="14.25" customHeight="1" x14ac:dyDescent="0.25">
      <c r="A246" s="13">
        <v>243</v>
      </c>
      <c r="B246" s="51" t="s">
        <v>500</v>
      </c>
      <c r="C246" s="45" t="s">
        <v>141</v>
      </c>
      <c r="D246" s="14" t="str">
        <f>"82394399"</f>
        <v>82394399</v>
      </c>
      <c r="E246" s="20" t="s">
        <v>453</v>
      </c>
      <c r="F246" s="21" t="s">
        <v>243</v>
      </c>
      <c r="G246" s="13" t="s">
        <v>2</v>
      </c>
      <c r="H246" s="13" t="s">
        <v>490</v>
      </c>
      <c r="I246" s="13" t="s">
        <v>237</v>
      </c>
      <c r="J246" s="7">
        <v>5</v>
      </c>
    </row>
    <row r="247" spans="1:10" ht="14.25" customHeight="1" x14ac:dyDescent="0.25">
      <c r="A247" s="13">
        <v>244</v>
      </c>
      <c r="B247" s="51" t="s">
        <v>500</v>
      </c>
      <c r="C247" s="45" t="s">
        <v>177</v>
      </c>
      <c r="D247" s="14" t="str">
        <f>"88191416"</f>
        <v>88191416</v>
      </c>
      <c r="E247" s="20" t="s">
        <v>454</v>
      </c>
      <c r="F247" s="21" t="s">
        <v>243</v>
      </c>
      <c r="G247" s="13" t="s">
        <v>2</v>
      </c>
      <c r="H247" s="13" t="s">
        <v>490</v>
      </c>
      <c r="I247" s="13" t="s">
        <v>237</v>
      </c>
      <c r="J247" s="7">
        <v>4</v>
      </c>
    </row>
    <row r="248" spans="1:10" ht="14.25" customHeight="1" x14ac:dyDescent="0.25">
      <c r="A248" s="13">
        <v>245</v>
      </c>
      <c r="B248" s="51" t="s">
        <v>500</v>
      </c>
      <c r="C248" s="45" t="s">
        <v>1</v>
      </c>
      <c r="D248" s="14" t="str">
        <f>"53883346"</f>
        <v>53883346</v>
      </c>
      <c r="E248" s="20" t="s">
        <v>455</v>
      </c>
      <c r="F248" s="21" t="s">
        <v>243</v>
      </c>
      <c r="G248" s="13" t="s">
        <v>2</v>
      </c>
      <c r="H248" s="13" t="s">
        <v>239</v>
      </c>
      <c r="I248" s="13" t="s">
        <v>237</v>
      </c>
      <c r="J248" s="7">
        <v>3</v>
      </c>
    </row>
    <row r="249" spans="1:10" ht="14.25" customHeight="1" x14ac:dyDescent="0.25">
      <c r="A249" s="13">
        <v>246</v>
      </c>
      <c r="B249" s="51" t="s">
        <v>500</v>
      </c>
      <c r="C249" s="45" t="s">
        <v>95</v>
      </c>
      <c r="D249" s="14" t="str">
        <f>"87784783"</f>
        <v>87784783</v>
      </c>
      <c r="E249" s="20" t="s">
        <v>456</v>
      </c>
      <c r="F249" s="38" t="s">
        <v>484</v>
      </c>
      <c r="G249" s="13" t="s">
        <v>2</v>
      </c>
      <c r="H249" s="13" t="s">
        <v>496</v>
      </c>
      <c r="I249" s="13" t="s">
        <v>237</v>
      </c>
      <c r="J249" s="7">
        <v>10</v>
      </c>
    </row>
    <row r="250" spans="1:10" ht="14.25" customHeight="1" x14ac:dyDescent="0.25">
      <c r="A250" s="13">
        <v>247</v>
      </c>
      <c r="B250" s="51" t="s">
        <v>500</v>
      </c>
      <c r="C250" s="45" t="s">
        <v>169</v>
      </c>
      <c r="D250" s="14" t="str">
        <f>"55219398"</f>
        <v>55219398</v>
      </c>
      <c r="E250" s="20" t="s">
        <v>457</v>
      </c>
      <c r="F250" s="21" t="s">
        <v>243</v>
      </c>
      <c r="G250" s="13" t="s">
        <v>2</v>
      </c>
      <c r="H250" s="13" t="s">
        <v>496</v>
      </c>
      <c r="I250" s="13" t="s">
        <v>237</v>
      </c>
      <c r="J250" s="7">
        <v>2</v>
      </c>
    </row>
    <row r="251" spans="1:10" ht="14.25" customHeight="1" x14ac:dyDescent="0.25">
      <c r="A251" s="13">
        <v>248</v>
      </c>
      <c r="B251" s="51" t="s">
        <v>500</v>
      </c>
      <c r="C251" s="45" t="s">
        <v>103</v>
      </c>
      <c r="D251" s="14" t="str">
        <f>"22567206"</f>
        <v>22567206</v>
      </c>
      <c r="E251" s="20" t="s">
        <v>458</v>
      </c>
      <c r="F251" s="21" t="s">
        <v>243</v>
      </c>
      <c r="G251" s="13" t="s">
        <v>2</v>
      </c>
      <c r="H251" s="13" t="s">
        <v>496</v>
      </c>
      <c r="I251" s="13" t="s">
        <v>237</v>
      </c>
      <c r="J251" s="7">
        <v>1</v>
      </c>
    </row>
    <row r="252" spans="1:10" ht="14.25" customHeight="1" x14ac:dyDescent="0.25">
      <c r="A252" s="13">
        <v>249</v>
      </c>
      <c r="B252" s="51" t="s">
        <v>500</v>
      </c>
      <c r="C252" s="45" t="s">
        <v>73</v>
      </c>
      <c r="D252" s="14" t="str">
        <f>"55665510"</f>
        <v>55665510</v>
      </c>
      <c r="E252" s="20" t="s">
        <v>459</v>
      </c>
      <c r="F252" s="21" t="s">
        <v>243</v>
      </c>
      <c r="G252" s="13" t="s">
        <v>2</v>
      </c>
      <c r="H252" s="13" t="s">
        <v>496</v>
      </c>
      <c r="I252" s="13" t="s">
        <v>237</v>
      </c>
      <c r="J252" s="7">
        <v>1</v>
      </c>
    </row>
    <row r="253" spans="1:10" ht="14.25" customHeight="1" x14ac:dyDescent="0.25">
      <c r="A253" s="13">
        <v>250</v>
      </c>
      <c r="B253" s="51" t="s">
        <v>500</v>
      </c>
      <c r="C253" s="45" t="s">
        <v>227</v>
      </c>
      <c r="D253" s="14" t="str">
        <f>"74320047"</f>
        <v>74320047</v>
      </c>
      <c r="E253" s="20" t="s">
        <v>461</v>
      </c>
      <c r="F253" s="21" t="s">
        <v>243</v>
      </c>
      <c r="G253" s="13" t="s">
        <v>15</v>
      </c>
      <c r="H253" s="13" t="s">
        <v>494</v>
      </c>
      <c r="I253" s="13" t="s">
        <v>237</v>
      </c>
      <c r="J253" s="7">
        <v>10</v>
      </c>
    </row>
    <row r="254" spans="1:10" ht="14.25" customHeight="1" x14ac:dyDescent="0.25">
      <c r="A254" s="13">
        <v>251</v>
      </c>
      <c r="B254" s="51" t="s">
        <v>500</v>
      </c>
      <c r="C254" s="45" t="s">
        <v>162</v>
      </c>
      <c r="D254" s="14" t="str">
        <f>"06330480"</f>
        <v>06330480</v>
      </c>
      <c r="E254" s="20" t="s">
        <v>462</v>
      </c>
      <c r="F254" s="21" t="s">
        <v>243</v>
      </c>
      <c r="G254" s="13" t="s">
        <v>15</v>
      </c>
      <c r="H254" s="13" t="s">
        <v>490</v>
      </c>
      <c r="I254" s="13" t="s">
        <v>237</v>
      </c>
      <c r="J254" s="7">
        <v>4</v>
      </c>
    </row>
    <row r="255" spans="1:10" ht="14.25" customHeight="1" x14ac:dyDescent="0.25">
      <c r="A255" s="13">
        <v>252</v>
      </c>
      <c r="B255" s="51" t="s">
        <v>500</v>
      </c>
      <c r="C255" s="45" t="s">
        <v>460</v>
      </c>
      <c r="D255" s="14" t="str">
        <f>"17484499"</f>
        <v>17484499</v>
      </c>
      <c r="E255" s="20" t="s">
        <v>463</v>
      </c>
      <c r="F255" s="21" t="s">
        <v>243</v>
      </c>
      <c r="G255" s="13" t="s">
        <v>15</v>
      </c>
      <c r="H255" s="13" t="s">
        <v>490</v>
      </c>
      <c r="I255" s="13" t="s">
        <v>237</v>
      </c>
      <c r="J255" s="7">
        <v>2</v>
      </c>
    </row>
    <row r="256" spans="1:10" ht="14.25" customHeight="1" x14ac:dyDescent="0.25">
      <c r="A256" s="13">
        <v>253</v>
      </c>
      <c r="B256" s="51" t="s">
        <v>500</v>
      </c>
      <c r="C256" s="45" t="s">
        <v>25</v>
      </c>
      <c r="D256" s="14" t="str">
        <f>"87876854"</f>
        <v>87876854</v>
      </c>
      <c r="E256" s="20" t="s">
        <v>464</v>
      </c>
      <c r="F256" s="21" t="s">
        <v>243</v>
      </c>
      <c r="G256" s="13" t="s">
        <v>15</v>
      </c>
      <c r="H256" s="13" t="s">
        <v>239</v>
      </c>
      <c r="I256" s="13" t="s">
        <v>237</v>
      </c>
      <c r="J256" s="7">
        <v>1</v>
      </c>
    </row>
    <row r="257" spans="1:11" ht="14.25" customHeight="1" x14ac:dyDescent="0.25">
      <c r="A257" s="13">
        <v>254</v>
      </c>
      <c r="B257" s="51" t="s">
        <v>500</v>
      </c>
      <c r="C257" s="45" t="s">
        <v>213</v>
      </c>
      <c r="D257" s="14" t="str">
        <f>"40570244"</f>
        <v>40570244</v>
      </c>
      <c r="E257" s="20" t="s">
        <v>465</v>
      </c>
      <c r="F257" s="21" t="s">
        <v>243</v>
      </c>
      <c r="G257" s="13" t="s">
        <v>15</v>
      </c>
      <c r="H257" s="13" t="s">
        <v>496</v>
      </c>
      <c r="I257" s="13" t="s">
        <v>237</v>
      </c>
      <c r="J257" s="7">
        <v>1</v>
      </c>
      <c r="K257" s="9"/>
    </row>
    <row r="258" spans="1:11" ht="14.25" customHeight="1" x14ac:dyDescent="0.25">
      <c r="A258" s="13">
        <v>255</v>
      </c>
      <c r="B258" s="51" t="s">
        <v>500</v>
      </c>
      <c r="C258" s="45" t="s">
        <v>179</v>
      </c>
      <c r="D258" s="14" t="str">
        <f>"80214201"</f>
        <v>80214201</v>
      </c>
      <c r="E258" s="20" t="s">
        <v>466</v>
      </c>
      <c r="F258" s="21" t="s">
        <v>243</v>
      </c>
      <c r="G258" s="13" t="s">
        <v>15</v>
      </c>
      <c r="H258" s="13" t="s">
        <v>496</v>
      </c>
      <c r="I258" s="13" t="s">
        <v>237</v>
      </c>
      <c r="J258" s="7">
        <v>1</v>
      </c>
      <c r="K258" s="9"/>
    </row>
  </sheetData>
  <mergeCells count="3">
    <mergeCell ref="A1:J1"/>
    <mergeCell ref="A2:J2"/>
    <mergeCell ref="B3:C3"/>
  </mergeCells>
  <pageMargins left="0.11811023622047245" right="0.11811023622047245" top="7.874015748031496E-2" bottom="7.874015748031496E-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Devi P - 60219</dc:creator>
  <cp:lastModifiedBy>Devi P - 60219</cp:lastModifiedBy>
  <cp:lastPrinted>2025-07-18T10:33:34Z</cp:lastPrinted>
  <dcterms:created xsi:type="dcterms:W3CDTF">2025-07-12T10:20:34Z</dcterms:created>
  <dcterms:modified xsi:type="dcterms:W3CDTF">2025-09-03T10:34:04Z</dcterms:modified>
</cp:coreProperties>
</file>